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Hoja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4" i="1"/>
  <c r="J64"/>
  <c r="E64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1"/>
  <c r="J41"/>
  <c r="K40"/>
  <c r="J40"/>
  <c r="K39"/>
  <c r="J39"/>
  <c r="K38"/>
  <c r="J38"/>
  <c r="K37"/>
  <c r="J37"/>
  <c r="F37"/>
  <c r="K36"/>
  <c r="J36"/>
  <c r="K34"/>
  <c r="J34"/>
  <c r="K33"/>
  <c r="J33"/>
  <c r="K32"/>
  <c r="J32"/>
  <c r="K31"/>
  <c r="J31"/>
  <c r="K30"/>
  <c r="J30"/>
  <c r="K29"/>
  <c r="J29"/>
  <c r="K28"/>
  <c r="J28"/>
  <c r="K26"/>
  <c r="J26"/>
  <c r="K25"/>
  <c r="J25"/>
  <c r="F25"/>
  <c r="K24"/>
  <c r="J24"/>
  <c r="K23"/>
  <c r="J23"/>
  <c r="K22"/>
  <c r="J22"/>
  <c r="K21"/>
  <c r="J21"/>
  <c r="K20"/>
  <c r="J20"/>
  <c r="D20"/>
  <c r="K18"/>
  <c r="J18"/>
  <c r="K17"/>
  <c r="J17"/>
  <c r="K16"/>
  <c r="J16"/>
  <c r="K15"/>
  <c r="J15"/>
  <c r="K14"/>
  <c r="J14"/>
  <c r="K13"/>
  <c r="J13"/>
  <c r="K12"/>
  <c r="J12"/>
  <c r="K11"/>
  <c r="J11"/>
  <c r="E11"/>
  <c r="D11"/>
  <c r="K9"/>
  <c r="J9"/>
  <c r="K8"/>
  <c r="J8"/>
  <c r="K7"/>
  <c r="J7"/>
  <c r="E7"/>
  <c r="D7"/>
  <c r="D64" l="1"/>
</calcChain>
</file>

<file path=xl/sharedStrings.xml><?xml version="1.0" encoding="utf-8"?>
<sst xmlns="http://schemas.openxmlformats.org/spreadsheetml/2006/main" count="59" uniqueCount="58">
  <si>
    <t>RESERVAS MUNDIALES PROBADAS DE GAS NATURAL. EVOLUCIÓN POR PAÍSES (1)</t>
  </si>
  <si>
    <r>
      <rPr>
        <sz val="10"/>
        <color rgb="FF000000"/>
        <rFont val="Verdana"/>
        <family val="2"/>
        <charset val="1"/>
      </rPr>
      <t>(10</t>
    </r>
    <r>
      <rPr>
        <vertAlign val="superscript"/>
        <sz val="10"/>
        <color rgb="FF000000"/>
        <rFont val="Verdana"/>
        <family val="2"/>
        <charset val="1"/>
      </rPr>
      <t>9</t>
    </r>
    <r>
      <rPr>
        <sz val="10"/>
        <color rgb="FF000000"/>
        <rFont val="Verdana"/>
        <family val="2"/>
        <charset val="1"/>
      </rPr>
      <t xml:space="preserve"> m</t>
    </r>
    <r>
      <rPr>
        <vertAlign val="superscript"/>
        <sz val="10"/>
        <color rgb="FF000000"/>
        <rFont val="Verdana"/>
        <family val="2"/>
        <charset val="1"/>
      </rPr>
      <t>3</t>
    </r>
    <r>
      <rPr>
        <sz val="10"/>
        <color rgb="FF000000"/>
        <rFont val="Verdana"/>
        <family val="2"/>
        <charset val="1"/>
      </rPr>
      <t>)</t>
    </r>
  </si>
  <si>
    <t xml:space="preserve">Variac. </t>
  </si>
  <si>
    <t>Distrib.</t>
  </si>
  <si>
    <t xml:space="preserve"> (%) </t>
  </si>
  <si>
    <t>América del Norte</t>
  </si>
  <si>
    <t>Estados Unidos</t>
  </si>
  <si>
    <t>Canadá</t>
  </si>
  <si>
    <t>América Central y Sur</t>
  </si>
  <si>
    <t>Venezuela</t>
  </si>
  <si>
    <t>Bolivia</t>
  </si>
  <si>
    <t>Argentina</t>
  </si>
  <si>
    <t>Trinidad y Tobago</t>
  </si>
  <si>
    <t>Méjico</t>
  </si>
  <si>
    <t>Brasil</t>
  </si>
  <si>
    <t>Perú</t>
  </si>
  <si>
    <t xml:space="preserve">Europa </t>
  </si>
  <si>
    <t>Noruega</t>
  </si>
  <si>
    <t>Países Bajos</t>
  </si>
  <si>
    <t>Reino Unido</t>
  </si>
  <si>
    <t>Alemania</t>
  </si>
  <si>
    <t>Italia</t>
  </si>
  <si>
    <t>Rumanía</t>
  </si>
  <si>
    <t>CEI</t>
  </si>
  <si>
    <t>Rusia</t>
  </si>
  <si>
    <t>Turkmenistán</t>
  </si>
  <si>
    <t>Kazajstán</t>
  </si>
  <si>
    <t>Uzbekistán</t>
  </si>
  <si>
    <t>Azerbaiján</t>
  </si>
  <si>
    <t>Ucrania</t>
  </si>
  <si>
    <t>África</t>
  </si>
  <si>
    <t>Nigeria</t>
  </si>
  <si>
    <t>Argelia</t>
  </si>
  <si>
    <t>Egipto</t>
  </si>
  <si>
    <t>Libia</t>
  </si>
  <si>
    <t>Angola</t>
  </si>
  <si>
    <t>Oriente Medio</t>
  </si>
  <si>
    <t>Irán</t>
  </si>
  <si>
    <t>Catar</t>
  </si>
  <si>
    <t>Arabia Saudita</t>
  </si>
  <si>
    <t>Abu Dhabi</t>
  </si>
  <si>
    <t>Irak</t>
  </si>
  <si>
    <t>Kuwait</t>
  </si>
  <si>
    <t>Omán</t>
  </si>
  <si>
    <t>Yemen</t>
  </si>
  <si>
    <t>Asia-Oceanía</t>
  </si>
  <si>
    <t>China</t>
  </si>
  <si>
    <t>Indonesia</t>
  </si>
  <si>
    <t>Australia</t>
  </si>
  <si>
    <t>Malasia</t>
  </si>
  <si>
    <t>India</t>
  </si>
  <si>
    <t>Paquistán</t>
  </si>
  <si>
    <t>Papua-Nueva Guinea</t>
  </si>
  <si>
    <t>Bangladesh</t>
  </si>
  <si>
    <t>Brunei</t>
  </si>
  <si>
    <t>TOTAL MUNDO</t>
  </si>
  <si>
    <t>(1) Sólo se incluyen los países con mayores reservas en cada área. Datos referidos a principios de cada año.</t>
  </si>
  <si>
    <t>Fuente: Cedigaz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</si>
</sst>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vertAlign val="superscript"/>
      <sz val="10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1"/>
    </font>
    <font>
      <b/>
      <i/>
      <sz val="10"/>
      <color rgb="FF00000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68"/>
  <sheetViews>
    <sheetView tabSelected="1" topLeftCell="A31" zoomScaleNormal="100" workbookViewId="0">
      <selection activeCell="N45" sqref="N45"/>
    </sheetView>
  </sheetViews>
  <sheetFormatPr defaultRowHeight="15"/>
  <cols>
    <col min="1" max="1" width="26.140625" style="1" customWidth="1"/>
    <col min="2" max="7" width="9.42578125" style="1" customWidth="1"/>
    <col min="8" max="8" width="10.7109375" style="1" customWidth="1"/>
    <col min="9" max="9" width="10.28515625" style="1" customWidth="1"/>
    <col min="10" max="10" width="8.85546875" style="1" customWidth="1"/>
    <col min="11" max="11" width="8.42578125" style="1" customWidth="1"/>
    <col min="12" max="1025" width="10.85546875" style="1" customWidth="1"/>
  </cols>
  <sheetData>
    <row r="1" spans="1:11">
      <c r="A1" s="2" t="s">
        <v>0</v>
      </c>
      <c r="K1" s="3"/>
    </row>
    <row r="2" spans="1:11" ht="15.75">
      <c r="A2" s="4" t="s">
        <v>1</v>
      </c>
      <c r="K2" s="3"/>
    </row>
    <row r="3" spans="1:11">
      <c r="A3" s="4"/>
      <c r="K3" s="3"/>
    </row>
    <row r="4" spans="1:11">
      <c r="A4" s="5"/>
      <c r="B4" s="5"/>
      <c r="C4" s="5"/>
      <c r="D4" s="5"/>
      <c r="E4" s="5"/>
      <c r="F4" s="5"/>
      <c r="G4" s="5"/>
      <c r="H4" s="5"/>
      <c r="I4" s="5"/>
      <c r="J4" s="6" t="s">
        <v>2</v>
      </c>
      <c r="K4" s="6" t="s">
        <v>3</v>
      </c>
    </row>
    <row r="5" spans="1:11">
      <c r="A5" s="7"/>
      <c r="B5" s="7">
        <v>2005</v>
      </c>
      <c r="C5" s="7">
        <v>2010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6" t="s">
        <v>4</v>
      </c>
      <c r="K5" s="6" t="s">
        <v>4</v>
      </c>
    </row>
    <row r="6" spans="1:11">
      <c r="A6" s="8"/>
      <c r="B6" s="3"/>
      <c r="C6" s="3"/>
      <c r="E6" s="3"/>
      <c r="F6" s="3"/>
      <c r="G6" s="3"/>
      <c r="H6" s="3"/>
      <c r="I6" s="3"/>
      <c r="J6" s="8"/>
      <c r="K6" s="8"/>
    </row>
    <row r="7" spans="1:11">
      <c r="A7" s="8" t="s">
        <v>5</v>
      </c>
      <c r="B7" s="9">
        <v>7044</v>
      </c>
      <c r="C7" s="9">
        <v>9439</v>
      </c>
      <c r="D7" s="9">
        <f>SUM(D8:D9)</f>
        <v>11114</v>
      </c>
      <c r="E7" s="9">
        <f>SUM(E8:E9)</f>
        <v>10800</v>
      </c>
      <c r="F7" s="9">
        <v>11198</v>
      </c>
      <c r="G7" s="9">
        <v>12088</v>
      </c>
      <c r="H7" s="9">
        <v>11051</v>
      </c>
      <c r="I7" s="9">
        <v>11075</v>
      </c>
      <c r="J7" s="10">
        <f>((I7-H7)/H7)*100</f>
        <v>0.21717491629716767</v>
      </c>
      <c r="K7" s="10">
        <f>(I7/I$64)*100</f>
        <v>5.6235116100761147</v>
      </c>
    </row>
    <row r="8" spans="1:11">
      <c r="A8" s="1" t="s">
        <v>6</v>
      </c>
      <c r="B8" s="11">
        <v>5451</v>
      </c>
      <c r="C8" s="11">
        <v>7712</v>
      </c>
      <c r="D8" s="11">
        <v>9454</v>
      </c>
      <c r="E8" s="11">
        <v>9100</v>
      </c>
      <c r="F8" s="11">
        <v>9170</v>
      </c>
      <c r="G8" s="11">
        <v>9960</v>
      </c>
      <c r="H8" s="11">
        <v>8630</v>
      </c>
      <c r="I8" s="11">
        <v>8890</v>
      </c>
      <c r="J8" s="12">
        <f>((I8-H8)/H8)*100</f>
        <v>3.0127462340672073</v>
      </c>
      <c r="K8" s="12">
        <f>(I8/I$64)*100</f>
        <v>4.5140422766209172</v>
      </c>
    </row>
    <row r="9" spans="1:11">
      <c r="A9" s="1" t="s">
        <v>7</v>
      </c>
      <c r="B9" s="11">
        <v>1593</v>
      </c>
      <c r="C9" s="11">
        <v>1727</v>
      </c>
      <c r="D9" s="11">
        <v>1660</v>
      </c>
      <c r="E9" s="11">
        <v>1700</v>
      </c>
      <c r="F9" s="11">
        <v>2028</v>
      </c>
      <c r="G9" s="11">
        <v>2128</v>
      </c>
      <c r="H9" s="11">
        <v>2421</v>
      </c>
      <c r="I9" s="11">
        <v>2185</v>
      </c>
      <c r="J9" s="12">
        <f>((I9-H9)/H9)*100</f>
        <v>-9.7480380008261047</v>
      </c>
      <c r="K9" s="12">
        <f>(I9/I$64)*100</f>
        <v>1.1094693334551973</v>
      </c>
    </row>
    <row r="10" spans="1:11">
      <c r="B10" s="11"/>
      <c r="C10" s="11"/>
      <c r="D10" s="11"/>
      <c r="E10" s="11"/>
      <c r="F10" s="11"/>
      <c r="G10" s="11"/>
      <c r="H10" s="11"/>
      <c r="I10" s="11"/>
      <c r="J10" s="12"/>
      <c r="K10" s="12"/>
    </row>
    <row r="11" spans="1:11">
      <c r="A11" s="8" t="s">
        <v>8</v>
      </c>
      <c r="B11" s="9">
        <v>7378</v>
      </c>
      <c r="C11" s="9">
        <v>7790</v>
      </c>
      <c r="D11" s="9">
        <f>7550+360</f>
        <v>7910</v>
      </c>
      <c r="E11" s="9">
        <f>7649+360</f>
        <v>8009</v>
      </c>
      <c r="F11" s="9">
        <v>7965</v>
      </c>
      <c r="G11" s="9">
        <v>7943</v>
      </c>
      <c r="H11" s="9">
        <v>7885</v>
      </c>
      <c r="I11" s="9">
        <v>7873</v>
      </c>
      <c r="J11" s="10">
        <f t="shared" ref="J11:J18" si="0">((I11-H11)/H11)*100</f>
        <v>-0.15218769816106531</v>
      </c>
      <c r="K11" s="10">
        <f>(I11/I$64)*100</f>
        <v>3.9976439644360493</v>
      </c>
    </row>
    <row r="12" spans="1:11">
      <c r="A12" s="1" t="s">
        <v>9</v>
      </c>
      <c r="B12" s="11">
        <v>4287</v>
      </c>
      <c r="C12" s="11">
        <v>5062</v>
      </c>
      <c r="D12" s="11">
        <v>5525</v>
      </c>
      <c r="E12" s="11">
        <v>5558</v>
      </c>
      <c r="F12" s="11">
        <v>5578</v>
      </c>
      <c r="G12" s="11">
        <v>5614</v>
      </c>
      <c r="H12" s="11">
        <v>5698</v>
      </c>
      <c r="I12" s="11">
        <v>5736</v>
      </c>
      <c r="J12" s="12">
        <f t="shared" si="0"/>
        <v>0.66690066690066696</v>
      </c>
      <c r="K12" s="12">
        <f>(I12/I$64)*100</f>
        <v>2.9125474126768931</v>
      </c>
    </row>
    <row r="13" spans="1:11">
      <c r="A13" s="1" t="s">
        <v>10</v>
      </c>
      <c r="B13" s="11">
        <v>757</v>
      </c>
      <c r="C13" s="11">
        <v>695</v>
      </c>
      <c r="D13" s="11">
        <v>281</v>
      </c>
      <c r="E13" s="11">
        <v>281</v>
      </c>
      <c r="F13" s="11">
        <v>296</v>
      </c>
      <c r="G13" s="11">
        <v>300</v>
      </c>
      <c r="H13" s="11">
        <v>305</v>
      </c>
      <c r="I13" s="11">
        <v>310</v>
      </c>
      <c r="J13" s="12">
        <f t="shared" si="0"/>
        <v>1.639344262295082</v>
      </c>
      <c r="K13" s="12">
        <f>(I13/I$64)*100</f>
        <v>0.15740754845359778</v>
      </c>
    </row>
    <row r="14" spans="1:11">
      <c r="A14" s="1" t="s">
        <v>11</v>
      </c>
      <c r="B14" s="11">
        <v>542</v>
      </c>
      <c r="C14" s="11">
        <v>379</v>
      </c>
      <c r="D14" s="11">
        <v>333</v>
      </c>
      <c r="E14" s="11">
        <v>323</v>
      </c>
      <c r="F14" s="11">
        <v>295</v>
      </c>
      <c r="G14" s="11">
        <v>309</v>
      </c>
      <c r="H14" s="11">
        <v>341</v>
      </c>
      <c r="I14" s="11">
        <v>361</v>
      </c>
      <c r="J14" s="12">
        <f t="shared" si="0"/>
        <v>5.8651026392961878</v>
      </c>
      <c r="K14" s="12">
        <f>(I14/I$64)*100</f>
        <v>0.18330362900564129</v>
      </c>
    </row>
    <row r="15" spans="1:11">
      <c r="A15" s="1" t="s">
        <v>12</v>
      </c>
      <c r="B15" s="11">
        <v>532</v>
      </c>
      <c r="C15" s="11">
        <v>408</v>
      </c>
      <c r="D15" s="11">
        <v>375</v>
      </c>
      <c r="E15" s="11">
        <v>371</v>
      </c>
      <c r="F15" s="11">
        <v>352</v>
      </c>
      <c r="G15" s="11">
        <v>325</v>
      </c>
      <c r="H15" s="11">
        <v>305</v>
      </c>
      <c r="I15" s="11">
        <v>286</v>
      </c>
      <c r="J15" s="12">
        <f t="shared" si="0"/>
        <v>-6.2295081967213122</v>
      </c>
      <c r="K15" s="12">
        <f>(I15/I$64)*100</f>
        <v>0.1452211576055773</v>
      </c>
    </row>
    <row r="16" spans="1:11">
      <c r="A16" s="1" t="s">
        <v>13</v>
      </c>
      <c r="B16" s="11">
        <v>419</v>
      </c>
      <c r="C16" s="11">
        <v>339</v>
      </c>
      <c r="D16" s="11">
        <v>360</v>
      </c>
      <c r="E16" s="11">
        <v>360</v>
      </c>
      <c r="F16" s="11">
        <v>347</v>
      </c>
      <c r="G16" s="11">
        <v>324</v>
      </c>
      <c r="H16" s="11">
        <v>257</v>
      </c>
      <c r="I16" s="11">
        <v>208</v>
      </c>
      <c r="J16" s="12">
        <f t="shared" si="0"/>
        <v>-19.066147859922179</v>
      </c>
      <c r="K16" s="12">
        <f>(I16/I$64)*100</f>
        <v>0.10561538734951076</v>
      </c>
    </row>
    <row r="17" spans="1:11">
      <c r="A17" s="1" t="s">
        <v>14</v>
      </c>
      <c r="B17" s="11">
        <v>326</v>
      </c>
      <c r="C17" s="11">
        <v>358</v>
      </c>
      <c r="D17" s="11">
        <v>460</v>
      </c>
      <c r="E17" s="11">
        <v>459</v>
      </c>
      <c r="F17" s="11">
        <v>458</v>
      </c>
      <c r="G17" s="11">
        <v>471</v>
      </c>
      <c r="H17" s="11">
        <v>429</v>
      </c>
      <c r="I17" s="11">
        <v>378</v>
      </c>
      <c r="J17" s="12">
        <f t="shared" si="0"/>
        <v>-11.888111888111888</v>
      </c>
      <c r="K17" s="12">
        <f>(I17/I$64)*100</f>
        <v>0.19193565585632244</v>
      </c>
    </row>
    <row r="18" spans="1:11">
      <c r="A18" s="1" t="s">
        <v>15</v>
      </c>
      <c r="B18" s="11">
        <v>338</v>
      </c>
      <c r="C18" s="11">
        <v>345</v>
      </c>
      <c r="D18" s="11">
        <v>359</v>
      </c>
      <c r="E18" s="11">
        <v>435</v>
      </c>
      <c r="F18" s="11">
        <v>426</v>
      </c>
      <c r="G18" s="11">
        <v>414</v>
      </c>
      <c r="H18" s="11">
        <v>399</v>
      </c>
      <c r="I18" s="11">
        <v>456</v>
      </c>
      <c r="J18" s="12">
        <f t="shared" si="0"/>
        <v>14.285714285714285</v>
      </c>
      <c r="K18" s="12">
        <f>(I18/I$64)*100</f>
        <v>0.23154142611238898</v>
      </c>
    </row>
    <row r="19" spans="1:11">
      <c r="B19" s="11"/>
      <c r="C19" s="11"/>
      <c r="D19" s="11"/>
      <c r="E19" s="11"/>
      <c r="F19" s="11"/>
      <c r="G19" s="11"/>
      <c r="H19" s="11"/>
      <c r="I19" s="11"/>
      <c r="J19" s="12"/>
      <c r="K19" s="12"/>
    </row>
    <row r="20" spans="1:11">
      <c r="A20" s="8" t="s">
        <v>16</v>
      </c>
      <c r="B20" s="9">
        <v>6462</v>
      </c>
      <c r="C20" s="9">
        <v>5899</v>
      </c>
      <c r="D20" s="9">
        <f>4788+161</f>
        <v>4949</v>
      </c>
      <c r="E20" s="9">
        <v>4826</v>
      </c>
      <c r="F20" s="9">
        <v>4666</v>
      </c>
      <c r="G20" s="9">
        <v>4281</v>
      </c>
      <c r="H20" s="9">
        <v>4007</v>
      </c>
      <c r="I20" s="9">
        <v>3885</v>
      </c>
      <c r="J20" s="10">
        <f t="shared" ref="J20:J26" si="1">((I20-H20)/H20)*100</f>
        <v>-3.044671824307462</v>
      </c>
      <c r="K20" s="10">
        <f>(I20/I$64)*100</f>
        <v>1.9726720185233142</v>
      </c>
    </row>
    <row r="21" spans="1:11">
      <c r="A21" s="1" t="s">
        <v>17</v>
      </c>
      <c r="B21" s="11">
        <v>3159</v>
      </c>
      <c r="C21" s="11">
        <v>2819</v>
      </c>
      <c r="D21" s="11">
        <v>2685</v>
      </c>
      <c r="E21" s="11">
        <v>2687</v>
      </c>
      <c r="F21" s="11">
        <v>2654</v>
      </c>
      <c r="G21" s="11">
        <v>2547</v>
      </c>
      <c r="H21" s="11">
        <v>2461</v>
      </c>
      <c r="I21" s="11">
        <v>2388</v>
      </c>
      <c r="J21" s="12">
        <f t="shared" si="1"/>
        <v>-2.9662738724095896</v>
      </c>
      <c r="K21" s="12">
        <f>(I21/I$64)*100</f>
        <v>1.2125458893780372</v>
      </c>
    </row>
    <row r="22" spans="1:11">
      <c r="A22" s="1" t="s">
        <v>18</v>
      </c>
      <c r="B22" s="11">
        <v>1449</v>
      </c>
      <c r="C22" s="11">
        <v>1390</v>
      </c>
      <c r="D22" s="11">
        <v>1230</v>
      </c>
      <c r="E22" s="11">
        <v>1131</v>
      </c>
      <c r="F22" s="11">
        <v>1044</v>
      </c>
      <c r="G22" s="11">
        <v>864</v>
      </c>
      <c r="H22" s="11">
        <v>773</v>
      </c>
      <c r="I22" s="11">
        <v>789</v>
      </c>
      <c r="J22" s="12">
        <f t="shared" si="1"/>
        <v>2.0698576972833118</v>
      </c>
      <c r="K22" s="12">
        <f>(I22/I$64)*100</f>
        <v>0.40062759912867307</v>
      </c>
    </row>
    <row r="23" spans="1:11">
      <c r="A23" s="1" t="s">
        <v>19</v>
      </c>
      <c r="B23" s="11">
        <v>826</v>
      </c>
      <c r="C23" s="11">
        <v>564</v>
      </c>
      <c r="D23" s="11">
        <v>481</v>
      </c>
      <c r="E23" s="11">
        <v>461</v>
      </c>
      <c r="F23" s="11">
        <v>452</v>
      </c>
      <c r="G23" s="11">
        <v>407</v>
      </c>
      <c r="H23" s="11">
        <v>333</v>
      </c>
      <c r="I23" s="11">
        <v>300</v>
      </c>
      <c r="J23" s="12">
        <f t="shared" si="1"/>
        <v>-9.9099099099099099</v>
      </c>
      <c r="K23" s="12">
        <f>(I23/I$64)*100</f>
        <v>0.15232988560025593</v>
      </c>
    </row>
    <row r="24" spans="1:11">
      <c r="A24" s="1" t="s">
        <v>20</v>
      </c>
      <c r="B24" s="11">
        <v>191</v>
      </c>
      <c r="C24" s="11">
        <v>98</v>
      </c>
      <c r="D24" s="11">
        <v>80</v>
      </c>
      <c r="E24" s="11">
        <v>71</v>
      </c>
      <c r="F24" s="11">
        <v>63</v>
      </c>
      <c r="G24" s="11">
        <v>51</v>
      </c>
      <c r="H24" s="11">
        <v>46</v>
      </c>
      <c r="I24" s="11">
        <v>42</v>
      </c>
      <c r="J24" s="12">
        <f t="shared" si="1"/>
        <v>-8.695652173913043</v>
      </c>
      <c r="K24" s="12">
        <f>(I24/I$64)*100</f>
        <v>2.1326183984035827E-2</v>
      </c>
    </row>
    <row r="25" spans="1:11">
      <c r="A25" s="1" t="s">
        <v>21</v>
      </c>
      <c r="B25" s="11">
        <v>125</v>
      </c>
      <c r="C25" s="11">
        <v>64</v>
      </c>
      <c r="D25" s="11">
        <v>62</v>
      </c>
      <c r="E25" s="11">
        <v>59</v>
      </c>
      <c r="F25" s="11">
        <f>0.9532*E25</f>
        <v>56.238800000000005</v>
      </c>
      <c r="G25" s="11">
        <v>54</v>
      </c>
      <c r="H25" s="11">
        <v>49</v>
      </c>
      <c r="I25" s="11">
        <v>38</v>
      </c>
      <c r="J25" s="12">
        <f t="shared" si="1"/>
        <v>-22.448979591836736</v>
      </c>
      <c r="K25" s="12">
        <f>(I25/I$64)*100</f>
        <v>1.9295118842699084E-2</v>
      </c>
    </row>
    <row r="26" spans="1:11">
      <c r="A26" s="1" t="s">
        <v>22</v>
      </c>
      <c r="B26" s="11">
        <v>295</v>
      </c>
      <c r="C26" s="11">
        <v>606</v>
      </c>
      <c r="D26" s="11">
        <v>109</v>
      </c>
      <c r="E26" s="11">
        <v>119</v>
      </c>
      <c r="F26" s="11">
        <v>113</v>
      </c>
      <c r="G26" s="11">
        <v>109</v>
      </c>
      <c r="H26" s="11">
        <v>103</v>
      </c>
      <c r="I26" s="11">
        <v>99</v>
      </c>
      <c r="J26" s="12">
        <f t="shared" si="1"/>
        <v>-3.8834951456310676</v>
      </c>
      <c r="K26" s="12">
        <f>(I26/I$64)*100</f>
        <v>5.0268862248084446E-2</v>
      </c>
    </row>
    <row r="27" spans="1:11">
      <c r="B27" s="11"/>
      <c r="C27" s="11"/>
      <c r="D27" s="11"/>
      <c r="E27" s="11"/>
      <c r="F27" s="11"/>
      <c r="G27" s="11"/>
      <c r="H27" s="11"/>
      <c r="I27" s="11"/>
      <c r="J27" s="12"/>
      <c r="K27" s="12"/>
    </row>
    <row r="28" spans="1:11">
      <c r="A28" s="2" t="s">
        <v>23</v>
      </c>
      <c r="B28" s="9">
        <v>53744</v>
      </c>
      <c r="C28" s="9">
        <v>60533</v>
      </c>
      <c r="D28" s="9">
        <v>64596</v>
      </c>
      <c r="E28" s="9">
        <v>64639</v>
      </c>
      <c r="F28" s="9">
        <v>65308</v>
      </c>
      <c r="G28" s="9">
        <v>65582</v>
      </c>
      <c r="H28" s="9">
        <v>66090</v>
      </c>
      <c r="I28" s="9">
        <v>65519</v>
      </c>
      <c r="J28" s="10">
        <f t="shared" ref="J28:J34" si="2">((I28-H28)/H28)*100</f>
        <v>-0.86397336964745053</v>
      </c>
      <c r="K28" s="10">
        <f>(I28/I$64)*100</f>
        <v>33.268339248810555</v>
      </c>
    </row>
    <row r="29" spans="1:11">
      <c r="A29" s="4" t="s">
        <v>24</v>
      </c>
      <c r="B29" s="11">
        <v>44840</v>
      </c>
      <c r="C29" s="11">
        <v>46000</v>
      </c>
      <c r="D29" s="11">
        <v>48676</v>
      </c>
      <c r="E29" s="11">
        <v>48810</v>
      </c>
      <c r="F29" s="11">
        <v>49541</v>
      </c>
      <c r="G29" s="11">
        <v>49896</v>
      </c>
      <c r="H29" s="11">
        <v>50485</v>
      </c>
      <c r="I29" s="11">
        <v>50617</v>
      </c>
      <c r="J29" s="12">
        <f t="shared" si="2"/>
        <v>0.26146380112904821</v>
      </c>
      <c r="K29" s="12">
        <f>(I29/I$64)*100</f>
        <v>25.701606064760512</v>
      </c>
    </row>
    <row r="30" spans="1:11">
      <c r="A30" s="4" t="s">
        <v>25</v>
      </c>
      <c r="B30" s="11">
        <v>2680</v>
      </c>
      <c r="C30" s="11">
        <v>8340</v>
      </c>
      <c r="D30" s="11">
        <v>10000</v>
      </c>
      <c r="E30" s="11">
        <v>9967</v>
      </c>
      <c r="F30" s="11">
        <v>9934</v>
      </c>
      <c r="G30" s="11">
        <v>9904</v>
      </c>
      <c r="H30" s="11">
        <v>9870</v>
      </c>
      <c r="I30" s="11">
        <v>9838</v>
      </c>
      <c r="J30" s="12">
        <f t="shared" si="2"/>
        <v>-0.32421479229989864</v>
      </c>
      <c r="K30" s="12">
        <f>(I30/I$64)*100</f>
        <v>4.9954047151177257</v>
      </c>
    </row>
    <row r="31" spans="1:11">
      <c r="A31" s="4" t="s">
        <v>26</v>
      </c>
      <c r="B31" s="11">
        <v>1900</v>
      </c>
      <c r="C31" s="11">
        <v>1950</v>
      </c>
      <c r="D31" s="11">
        <v>1950</v>
      </c>
      <c r="E31" s="11">
        <v>1939</v>
      </c>
      <c r="F31" s="11">
        <v>1929</v>
      </c>
      <c r="G31" s="11">
        <v>1918</v>
      </c>
      <c r="H31" s="11">
        <v>1907</v>
      </c>
      <c r="I31" s="11">
        <v>1898</v>
      </c>
      <c r="J31" s="12">
        <f t="shared" si="2"/>
        <v>-0.47194546407970633</v>
      </c>
      <c r="K31" s="12">
        <f>(I31/I$64)*100</f>
        <v>0.96374040956428564</v>
      </c>
    </row>
    <row r="32" spans="1:11">
      <c r="A32" s="4" t="s">
        <v>27</v>
      </c>
      <c r="B32" s="11">
        <v>1745</v>
      </c>
      <c r="C32" s="11">
        <v>1682</v>
      </c>
      <c r="D32" s="11">
        <v>1661</v>
      </c>
      <c r="E32" s="11">
        <v>1632</v>
      </c>
      <c r="F32" s="11">
        <v>1632</v>
      </c>
      <c r="G32" s="11">
        <v>1608</v>
      </c>
      <c r="H32" s="11">
        <v>1585</v>
      </c>
      <c r="I32" s="11">
        <v>1564</v>
      </c>
      <c r="J32" s="12">
        <f t="shared" si="2"/>
        <v>-1.3249211356466877</v>
      </c>
      <c r="K32" s="12">
        <f>(I32/I$64)*100</f>
        <v>0.79414647026266749</v>
      </c>
    </row>
    <row r="33" spans="1:11">
      <c r="A33" s="4" t="s">
        <v>28</v>
      </c>
      <c r="B33" s="11">
        <v>1275</v>
      </c>
      <c r="C33" s="11">
        <v>1310</v>
      </c>
      <c r="D33" s="11">
        <v>1317</v>
      </c>
      <c r="E33" s="11">
        <v>1308</v>
      </c>
      <c r="F33" s="11">
        <v>1300</v>
      </c>
      <c r="G33" s="11">
        <v>1291</v>
      </c>
      <c r="H33" s="11">
        <v>1284</v>
      </c>
      <c r="I33" s="11">
        <v>1277</v>
      </c>
      <c r="J33" s="12">
        <f t="shared" si="2"/>
        <v>-0.54517133956386288</v>
      </c>
      <c r="K33" s="12">
        <f>(I33/I$64)*100</f>
        <v>0.64841754637175597</v>
      </c>
    </row>
    <row r="34" spans="1:11">
      <c r="A34" s="4" t="s">
        <v>29</v>
      </c>
      <c r="B34" s="11">
        <v>1040</v>
      </c>
      <c r="C34" s="11">
        <v>990</v>
      </c>
      <c r="D34" s="11">
        <v>969</v>
      </c>
      <c r="E34" s="11">
        <v>960</v>
      </c>
      <c r="F34" s="11">
        <v>952</v>
      </c>
      <c r="G34" s="11">
        <v>944</v>
      </c>
      <c r="H34" s="11">
        <v>936</v>
      </c>
      <c r="I34" s="11">
        <v>304</v>
      </c>
      <c r="J34" s="12">
        <f t="shared" si="2"/>
        <v>-67.521367521367523</v>
      </c>
      <c r="K34" s="12">
        <f>(I34/I$64)*100</f>
        <v>0.15436095074159267</v>
      </c>
    </row>
    <row r="35" spans="1:11">
      <c r="A35" s="4"/>
      <c r="B35" s="11"/>
      <c r="C35" s="11"/>
      <c r="D35" s="11"/>
      <c r="E35" s="11"/>
      <c r="F35" s="11"/>
      <c r="G35" s="11"/>
      <c r="H35" s="11"/>
      <c r="I35" s="11"/>
      <c r="J35" s="12"/>
      <c r="K35" s="12"/>
    </row>
    <row r="36" spans="1:11">
      <c r="A36" s="8" t="s">
        <v>30</v>
      </c>
      <c r="B36" s="9">
        <v>14078</v>
      </c>
      <c r="C36" s="9">
        <v>14760</v>
      </c>
      <c r="D36" s="9">
        <v>14534</v>
      </c>
      <c r="E36" s="9">
        <v>14479</v>
      </c>
      <c r="F36" s="9">
        <v>14386</v>
      </c>
      <c r="G36" s="9">
        <v>14407</v>
      </c>
      <c r="H36" s="9">
        <v>12620</v>
      </c>
      <c r="I36" s="9">
        <v>12942</v>
      </c>
      <c r="J36" s="10">
        <f t="shared" ref="J36:J41" si="3">((I36-H36)/H36)*100</f>
        <v>2.5515055467511885</v>
      </c>
      <c r="K36" s="10">
        <f>(I36/I$64)*100</f>
        <v>6.5715112647950411</v>
      </c>
    </row>
    <row r="37" spans="1:11">
      <c r="A37" s="1" t="s">
        <v>31</v>
      </c>
      <c r="B37" s="11">
        <v>5117</v>
      </c>
      <c r="C37" s="11">
        <v>5292</v>
      </c>
      <c r="D37" s="11">
        <v>5154</v>
      </c>
      <c r="E37" s="11">
        <v>5118</v>
      </c>
      <c r="F37" s="11">
        <f>0.993*E37</f>
        <v>5082.174</v>
      </c>
      <c r="G37" s="11">
        <v>5111</v>
      </c>
      <c r="H37" s="11">
        <v>5284</v>
      </c>
      <c r="I37" s="11">
        <v>5475</v>
      </c>
      <c r="J37" s="12">
        <f t="shared" si="3"/>
        <v>3.6146858440575325</v>
      </c>
      <c r="K37" s="12">
        <f>(I37/I$64)*100</f>
        <v>2.7800204122046703</v>
      </c>
    </row>
    <row r="38" spans="1:11">
      <c r="A38" s="1" t="s">
        <v>32</v>
      </c>
      <c r="B38" s="11">
        <v>4545</v>
      </c>
      <c r="C38" s="11">
        <v>4504</v>
      </c>
      <c r="D38" s="11">
        <v>4504</v>
      </c>
      <c r="E38" s="11">
        <v>4504</v>
      </c>
      <c r="F38" s="11">
        <v>4504</v>
      </c>
      <c r="G38" s="11">
        <v>4504</v>
      </c>
      <c r="H38" s="11">
        <v>2745</v>
      </c>
      <c r="I38" s="11">
        <v>2745</v>
      </c>
      <c r="J38" s="12">
        <f t="shared" si="3"/>
        <v>0</v>
      </c>
      <c r="K38" s="12">
        <f>(I38/I$64)*100</f>
        <v>1.3938184532423414</v>
      </c>
    </row>
    <row r="39" spans="1:11">
      <c r="A39" s="1" t="s">
        <v>33</v>
      </c>
      <c r="B39" s="11">
        <v>1869</v>
      </c>
      <c r="C39" s="11">
        <v>2185</v>
      </c>
      <c r="D39" s="11">
        <v>2190</v>
      </c>
      <c r="E39" s="11">
        <v>2185</v>
      </c>
      <c r="F39" s="11">
        <v>2167</v>
      </c>
      <c r="G39" s="11">
        <v>2168</v>
      </c>
      <c r="H39" s="11">
        <v>2086</v>
      </c>
      <c r="I39" s="11">
        <v>2221</v>
      </c>
      <c r="J39" s="12">
        <f t="shared" si="3"/>
        <v>6.4717162032598283</v>
      </c>
      <c r="K39" s="12">
        <f>(I39/I$64)*100</f>
        <v>1.1277489197272279</v>
      </c>
    </row>
    <row r="40" spans="1:11">
      <c r="A40" s="1" t="s">
        <v>34</v>
      </c>
      <c r="B40" s="11">
        <v>1491</v>
      </c>
      <c r="C40" s="11">
        <v>1549</v>
      </c>
      <c r="D40" s="11">
        <v>1547</v>
      </c>
      <c r="E40" s="11">
        <v>1549</v>
      </c>
      <c r="F40" s="11">
        <v>1506</v>
      </c>
      <c r="G40" s="11">
        <v>1505</v>
      </c>
      <c r="H40" s="11">
        <v>1505</v>
      </c>
      <c r="I40" s="11">
        <v>1505</v>
      </c>
      <c r="J40" s="12">
        <f t="shared" si="3"/>
        <v>0</v>
      </c>
      <c r="K40" s="12">
        <f>(I40/I$64)*100</f>
        <v>0.76418825942795054</v>
      </c>
    </row>
    <row r="41" spans="1:11">
      <c r="A41" s="1" t="s">
        <v>35</v>
      </c>
      <c r="B41" s="11">
        <v>270</v>
      </c>
      <c r="C41" s="11">
        <v>310</v>
      </c>
      <c r="D41" s="11">
        <v>366</v>
      </c>
      <c r="E41" s="11">
        <v>275</v>
      </c>
      <c r="F41" s="11">
        <v>275</v>
      </c>
      <c r="G41" s="11">
        <v>308</v>
      </c>
      <c r="H41" s="11">
        <v>308</v>
      </c>
      <c r="I41" s="11">
        <v>308</v>
      </c>
      <c r="J41" s="12">
        <f t="shared" si="3"/>
        <v>0</v>
      </c>
      <c r="K41" s="12">
        <f>(I41/I$64)*100</f>
        <v>0.15639201588292939</v>
      </c>
    </row>
    <row r="42" spans="1:11">
      <c r="B42" s="11"/>
      <c r="C42" s="11"/>
      <c r="D42" s="11"/>
      <c r="E42" s="11"/>
      <c r="F42" s="11"/>
      <c r="G42" s="11"/>
      <c r="H42" s="11"/>
      <c r="I42" s="11"/>
      <c r="J42" s="12"/>
      <c r="K42" s="12"/>
    </row>
    <row r="43" spans="1:11">
      <c r="A43" s="8" t="s">
        <v>36</v>
      </c>
      <c r="B43" s="9">
        <v>72514</v>
      </c>
      <c r="C43" s="9">
        <v>75853</v>
      </c>
      <c r="D43" s="9">
        <v>79927</v>
      </c>
      <c r="E43" s="9">
        <v>80130</v>
      </c>
      <c r="F43" s="9">
        <v>80086</v>
      </c>
      <c r="G43" s="9">
        <v>79849</v>
      </c>
      <c r="H43" s="9">
        <v>79192</v>
      </c>
      <c r="I43" s="9">
        <v>80139</v>
      </c>
      <c r="J43" s="10">
        <f t="shared" ref="J43:J51" si="4">((I43-H43)/H43)*100</f>
        <v>1.1958278614001414</v>
      </c>
      <c r="K43" s="10">
        <f>(I43/I$64)*100</f>
        <v>40.691882340396361</v>
      </c>
    </row>
    <row r="44" spans="1:11">
      <c r="A44" s="1" t="s">
        <v>37</v>
      </c>
      <c r="B44" s="11">
        <v>27500</v>
      </c>
      <c r="C44" s="11">
        <v>29610</v>
      </c>
      <c r="D44" s="11">
        <v>33620</v>
      </c>
      <c r="E44" s="11">
        <v>33780</v>
      </c>
      <c r="F44" s="11">
        <v>34020</v>
      </c>
      <c r="G44" s="11">
        <v>34020</v>
      </c>
      <c r="H44" s="11">
        <v>33500</v>
      </c>
      <c r="I44" s="11">
        <v>33721</v>
      </c>
      <c r="J44" s="12">
        <f t="shared" si="4"/>
        <v>0.65970149253731336</v>
      </c>
      <c r="K44" s="12">
        <f>(I44/I$64)*100</f>
        <v>17.122386907754102</v>
      </c>
    </row>
    <row r="45" spans="1:11">
      <c r="A45" s="1" t="s">
        <v>38</v>
      </c>
      <c r="B45" s="11">
        <v>25783</v>
      </c>
      <c r="C45" s="11">
        <v>25366</v>
      </c>
      <c r="D45" s="11">
        <v>25110</v>
      </c>
      <c r="E45" s="11">
        <v>25069</v>
      </c>
      <c r="F45" s="11">
        <v>24681</v>
      </c>
      <c r="G45" s="11">
        <v>24531</v>
      </c>
      <c r="H45" s="11">
        <v>24299</v>
      </c>
      <c r="I45" s="11">
        <v>24073</v>
      </c>
      <c r="J45" s="12">
        <f t="shared" si="4"/>
        <v>-0.93007942713691927</v>
      </c>
      <c r="K45" s="12">
        <f>(I45/I$64)*100</f>
        <v>12.223457786849869</v>
      </c>
    </row>
    <row r="46" spans="1:11">
      <c r="A46" s="1" t="s">
        <v>39</v>
      </c>
      <c r="B46" s="11">
        <v>6834</v>
      </c>
      <c r="C46" s="11">
        <v>7920</v>
      </c>
      <c r="D46" s="11">
        <v>8151</v>
      </c>
      <c r="E46" s="11">
        <v>8235</v>
      </c>
      <c r="F46" s="11">
        <v>8317</v>
      </c>
      <c r="G46" s="11">
        <v>8489</v>
      </c>
      <c r="H46" s="11">
        <v>8588</v>
      </c>
      <c r="I46" s="11">
        <v>8619</v>
      </c>
      <c r="J46" s="12">
        <f t="shared" si="4"/>
        <v>0.36096879366557988</v>
      </c>
      <c r="K46" s="12">
        <f>(I46/I$64)*100</f>
        <v>4.3764376132953524</v>
      </c>
    </row>
    <row r="47" spans="1:11">
      <c r="A47" s="1" t="s">
        <v>40</v>
      </c>
      <c r="B47" s="11">
        <v>5630</v>
      </c>
      <c r="C47" s="11">
        <v>5715</v>
      </c>
      <c r="D47" s="11">
        <v>5715</v>
      </c>
      <c r="E47" s="11">
        <v>5715</v>
      </c>
      <c r="F47" s="11">
        <v>5715</v>
      </c>
      <c r="G47" s="11">
        <v>5715</v>
      </c>
      <c r="H47" s="11">
        <v>5715</v>
      </c>
      <c r="I47" s="11">
        <v>5715</v>
      </c>
      <c r="J47" s="12">
        <f t="shared" si="4"/>
        <v>0</v>
      </c>
      <c r="K47" s="12">
        <f>(I47/I$64)*100</f>
        <v>2.9018843206848755</v>
      </c>
    </row>
    <row r="48" spans="1:11">
      <c r="A48" s="1" t="s">
        <v>41</v>
      </c>
      <c r="B48" s="11">
        <v>3170</v>
      </c>
      <c r="C48" s="11">
        <v>3170</v>
      </c>
      <c r="D48" s="11">
        <v>3158</v>
      </c>
      <c r="E48" s="11">
        <v>3158</v>
      </c>
      <c r="F48" s="11">
        <v>3158</v>
      </c>
      <c r="G48" s="11">
        <v>3158</v>
      </c>
      <c r="H48" s="11">
        <v>3158</v>
      </c>
      <c r="I48" s="11">
        <v>3820</v>
      </c>
      <c r="J48" s="12">
        <f t="shared" si="4"/>
        <v>20.962634578847371</v>
      </c>
      <c r="K48" s="12">
        <f>(I48/I$64)*100</f>
        <v>1.9396672099765921</v>
      </c>
    </row>
    <row r="49" spans="1:11">
      <c r="A49" s="1" t="s">
        <v>42</v>
      </c>
      <c r="B49" s="11">
        <v>1572</v>
      </c>
      <c r="C49" s="11">
        <v>1784</v>
      </c>
      <c r="D49" s="11">
        <v>1784</v>
      </c>
      <c r="E49" s="11">
        <v>1784</v>
      </c>
      <c r="F49" s="11">
        <v>1784</v>
      </c>
      <c r="G49" s="11">
        <v>1784</v>
      </c>
      <c r="H49" s="11">
        <v>1784</v>
      </c>
      <c r="I49" s="11">
        <v>1784</v>
      </c>
      <c r="J49" s="12">
        <f t="shared" si="4"/>
        <v>0</v>
      </c>
      <c r="K49" s="12">
        <f>(I49/I$64)*100</f>
        <v>0.90585505303618852</v>
      </c>
    </row>
    <row r="50" spans="1:11">
      <c r="A50" s="1" t="s">
        <v>43</v>
      </c>
      <c r="B50" s="11">
        <v>690</v>
      </c>
      <c r="C50" s="11">
        <v>950</v>
      </c>
      <c r="D50" s="11">
        <v>950</v>
      </c>
      <c r="E50" s="11">
        <v>950</v>
      </c>
      <c r="F50" s="11">
        <v>706</v>
      </c>
      <c r="G50" s="11">
        <v>698</v>
      </c>
      <c r="H50" s="11">
        <v>705</v>
      </c>
      <c r="I50" s="11">
        <v>705</v>
      </c>
      <c r="J50" s="12">
        <f t="shared" si="4"/>
        <v>0</v>
      </c>
      <c r="K50" s="12">
        <f>(I50/I$64)*100</f>
        <v>0.35797523116060137</v>
      </c>
    </row>
    <row r="51" spans="1:11">
      <c r="A51" s="1" t="s">
        <v>44</v>
      </c>
      <c r="B51" s="11">
        <v>479</v>
      </c>
      <c r="C51" s="11">
        <v>490</v>
      </c>
      <c r="D51" s="11">
        <v>479</v>
      </c>
      <c r="E51" s="11">
        <v>479</v>
      </c>
      <c r="F51" s="11">
        <v>479</v>
      </c>
      <c r="G51" s="11">
        <v>479</v>
      </c>
      <c r="H51" s="11">
        <v>479</v>
      </c>
      <c r="I51" s="11">
        <v>479</v>
      </c>
      <c r="J51" s="12">
        <f t="shared" si="4"/>
        <v>0</v>
      </c>
      <c r="K51" s="12">
        <f>(I51/I$64)*100</f>
        <v>0.24322005067507527</v>
      </c>
    </row>
    <row r="52" spans="1:11">
      <c r="B52" s="11"/>
      <c r="C52" s="11"/>
      <c r="D52" s="11"/>
      <c r="E52" s="11"/>
      <c r="F52" s="11"/>
      <c r="G52" s="11"/>
      <c r="H52" s="11"/>
      <c r="I52" s="11"/>
      <c r="J52" s="12"/>
      <c r="K52" s="12"/>
    </row>
    <row r="53" spans="1:11">
      <c r="A53" s="8" t="s">
        <v>45</v>
      </c>
      <c r="B53" s="9">
        <v>13886</v>
      </c>
      <c r="C53" s="9">
        <v>16096</v>
      </c>
      <c r="D53" s="9">
        <v>16806</v>
      </c>
      <c r="E53" s="9">
        <v>16991</v>
      </c>
      <c r="F53" s="9">
        <v>16966</v>
      </c>
      <c r="G53" s="9">
        <v>15804</v>
      </c>
      <c r="H53" s="9">
        <v>15385</v>
      </c>
      <c r="I53" s="9">
        <v>15418</v>
      </c>
      <c r="J53" s="10">
        <f t="shared" ref="J53:J62" si="5">((I53-H53)/H53)*100</f>
        <v>0.21449463763405915</v>
      </c>
      <c r="K53" s="10">
        <f>(I53/I$64)*100</f>
        <v>7.8287405872824856</v>
      </c>
    </row>
    <row r="54" spans="1:11">
      <c r="A54" s="1" t="s">
        <v>46</v>
      </c>
      <c r="B54" s="11">
        <v>2020</v>
      </c>
      <c r="C54" s="11">
        <v>2751</v>
      </c>
      <c r="D54" s="11">
        <v>3051</v>
      </c>
      <c r="E54" s="11">
        <v>3200</v>
      </c>
      <c r="F54" s="11">
        <v>3275</v>
      </c>
      <c r="G54" s="11">
        <v>2421</v>
      </c>
      <c r="H54" s="11">
        <v>2644</v>
      </c>
      <c r="I54" s="11">
        <v>2716</v>
      </c>
      <c r="J54" s="12">
        <f t="shared" si="5"/>
        <v>2.7231467473524962</v>
      </c>
      <c r="K54" s="12">
        <f>(I54/I$64)*100</f>
        <v>1.3790932309676502</v>
      </c>
    </row>
    <row r="55" spans="1:11">
      <c r="A55" s="1" t="s">
        <v>47</v>
      </c>
      <c r="B55" s="11">
        <v>2650</v>
      </c>
      <c r="C55" s="11">
        <v>2960</v>
      </c>
      <c r="D55" s="11">
        <v>2925</v>
      </c>
      <c r="E55" s="11">
        <v>2954</v>
      </c>
      <c r="F55" s="11">
        <v>2908</v>
      </c>
      <c r="G55" s="11">
        <v>2854</v>
      </c>
      <c r="H55" s="11">
        <v>2716</v>
      </c>
      <c r="I55" s="11">
        <v>2832</v>
      </c>
      <c r="J55" s="12">
        <f t="shared" si="5"/>
        <v>4.2709867452135493</v>
      </c>
      <c r="K55" s="12">
        <f>(I55/I$64)*100</f>
        <v>1.4379941200664159</v>
      </c>
    </row>
    <row r="56" spans="1:11">
      <c r="A56" s="1" t="s">
        <v>48</v>
      </c>
      <c r="B56" s="11">
        <v>2650</v>
      </c>
      <c r="C56" s="11">
        <v>3594</v>
      </c>
      <c r="D56" s="11">
        <v>3730</v>
      </c>
      <c r="E56" s="11">
        <v>3650</v>
      </c>
      <c r="F56" s="11">
        <v>3621</v>
      </c>
      <c r="G56" s="11">
        <v>3703</v>
      </c>
      <c r="H56" s="11">
        <v>3205</v>
      </c>
      <c r="I56" s="11">
        <v>3193</v>
      </c>
      <c r="J56" s="12">
        <f t="shared" si="5"/>
        <v>-0.37441497659906398</v>
      </c>
      <c r="K56" s="12">
        <f>(56/I$64)*100</f>
        <v>2.843491197871444E-2</v>
      </c>
    </row>
    <row r="57" spans="1:11">
      <c r="A57" s="1" t="s">
        <v>49</v>
      </c>
      <c r="B57" s="11">
        <v>2272</v>
      </c>
      <c r="C57" s="11">
        <v>2362</v>
      </c>
      <c r="D57" s="11">
        <v>2389</v>
      </c>
      <c r="E57" s="11">
        <v>2550</v>
      </c>
      <c r="F57" s="11">
        <v>2611</v>
      </c>
      <c r="G57" s="11">
        <v>2690</v>
      </c>
      <c r="H57" s="11">
        <v>2740</v>
      </c>
      <c r="I57" s="11">
        <v>2909</v>
      </c>
      <c r="J57" s="12">
        <f t="shared" si="5"/>
        <v>6.1678832116788316</v>
      </c>
      <c r="K57" s="12">
        <f t="shared" ref="K57:K62" si="6">(I57/I$64)*100</f>
        <v>1.4770921240371482</v>
      </c>
    </row>
    <row r="58" spans="1:11">
      <c r="A58" s="1" t="s">
        <v>50</v>
      </c>
      <c r="B58" s="11">
        <v>923</v>
      </c>
      <c r="C58" s="11">
        <v>1085</v>
      </c>
      <c r="D58" s="11">
        <v>1278</v>
      </c>
      <c r="E58" s="11">
        <v>1330</v>
      </c>
      <c r="F58" s="11">
        <v>1355</v>
      </c>
      <c r="G58" s="11">
        <v>1427</v>
      </c>
      <c r="H58" s="11">
        <v>1488</v>
      </c>
      <c r="I58" s="11">
        <v>1227</v>
      </c>
      <c r="J58" s="12">
        <f t="shared" si="5"/>
        <v>-17.540322580645164</v>
      </c>
      <c r="K58" s="12">
        <f t="shared" si="6"/>
        <v>0.62302923210504668</v>
      </c>
    </row>
    <row r="59" spans="1:11">
      <c r="A59" s="1" t="s">
        <v>51</v>
      </c>
      <c r="B59" s="11">
        <v>798</v>
      </c>
      <c r="C59" s="11">
        <v>818</v>
      </c>
      <c r="D59" s="11">
        <v>778</v>
      </c>
      <c r="E59" s="11">
        <v>762</v>
      </c>
      <c r="F59" s="11">
        <v>749</v>
      </c>
      <c r="G59" s="11">
        <v>736</v>
      </c>
      <c r="H59" s="11">
        <v>723</v>
      </c>
      <c r="I59" s="11">
        <v>711</v>
      </c>
      <c r="J59" s="12">
        <f t="shared" si="5"/>
        <v>-1.6597510373443984</v>
      </c>
      <c r="K59" s="12">
        <f t="shared" si="6"/>
        <v>0.36102182887260653</v>
      </c>
    </row>
    <row r="60" spans="1:11">
      <c r="A60" s="4" t="s">
        <v>52</v>
      </c>
      <c r="B60" s="11">
        <v>428</v>
      </c>
      <c r="C60" s="11">
        <v>442</v>
      </c>
      <c r="D60" s="11">
        <v>442</v>
      </c>
      <c r="E60" s="11">
        <v>442</v>
      </c>
      <c r="F60" s="11">
        <v>231</v>
      </c>
      <c r="G60" s="11">
        <v>223</v>
      </c>
      <c r="H60" s="11">
        <v>213</v>
      </c>
      <c r="I60" s="11">
        <v>238</v>
      </c>
      <c r="J60" s="12">
        <f t="shared" si="5"/>
        <v>11.737089201877934</v>
      </c>
      <c r="K60" s="12">
        <f t="shared" si="6"/>
        <v>0.12084837590953636</v>
      </c>
    </row>
    <row r="61" spans="1:11">
      <c r="A61" s="1" t="s">
        <v>53</v>
      </c>
      <c r="B61" s="11">
        <v>422</v>
      </c>
      <c r="C61" s="11">
        <v>364</v>
      </c>
      <c r="D61" s="11">
        <v>474</v>
      </c>
      <c r="E61" s="11">
        <v>458</v>
      </c>
      <c r="F61" s="11">
        <v>439</v>
      </c>
      <c r="G61" s="11">
        <v>418</v>
      </c>
      <c r="H61" s="11">
        <v>385</v>
      </c>
      <c r="I61" s="11">
        <v>366</v>
      </c>
      <c r="J61" s="12">
        <f t="shared" si="5"/>
        <v>-4.9350649350649354</v>
      </c>
      <c r="K61" s="12">
        <f t="shared" si="6"/>
        <v>0.18584246043231223</v>
      </c>
    </row>
    <row r="62" spans="1:11">
      <c r="A62" s="1" t="s">
        <v>54</v>
      </c>
      <c r="B62" s="11">
        <v>345</v>
      </c>
      <c r="C62" s="11">
        <v>309</v>
      </c>
      <c r="D62" s="11">
        <v>288</v>
      </c>
      <c r="E62" s="11">
        <v>276</v>
      </c>
      <c r="F62" s="11">
        <v>270</v>
      </c>
      <c r="G62" s="11">
        <v>263</v>
      </c>
      <c r="H62" s="11">
        <v>258</v>
      </c>
      <c r="I62" s="11">
        <v>252</v>
      </c>
      <c r="J62" s="12">
        <f t="shared" si="5"/>
        <v>-2.3255813953488373</v>
      </c>
      <c r="K62" s="12">
        <f t="shared" si="6"/>
        <v>0.12795710390421497</v>
      </c>
    </row>
    <row r="63" spans="1:11">
      <c r="B63" s="11"/>
      <c r="C63" s="11"/>
      <c r="D63" s="11"/>
      <c r="E63" s="11"/>
      <c r="F63" s="11"/>
      <c r="G63" s="11"/>
      <c r="H63" s="11"/>
      <c r="I63" s="11"/>
      <c r="J63" s="12"/>
      <c r="K63" s="12"/>
    </row>
    <row r="64" spans="1:11">
      <c r="A64" s="2" t="s">
        <v>55</v>
      </c>
      <c r="B64" s="9">
        <v>175106</v>
      </c>
      <c r="C64" s="9">
        <v>190370</v>
      </c>
      <c r="D64" s="9">
        <f>D7+D11+D20+D28+D36+D43+D53</f>
        <v>199836</v>
      </c>
      <c r="E64" s="9">
        <f>E7+E11+E20+E28+E36+E43+E53</f>
        <v>199874</v>
      </c>
      <c r="F64" s="9">
        <v>200576</v>
      </c>
      <c r="G64" s="9">
        <v>199955</v>
      </c>
      <c r="H64" s="9">
        <v>196229</v>
      </c>
      <c r="I64" s="9">
        <v>196941</v>
      </c>
      <c r="J64" s="10">
        <f>((I64-H64)/H64)*100</f>
        <v>0.36284137410882183</v>
      </c>
      <c r="K64" s="10">
        <f>(G64/G$64)*100</f>
        <v>100</v>
      </c>
    </row>
    <row r="65" spans="1:11">
      <c r="C65" s="9"/>
      <c r="D65" s="9"/>
      <c r="E65" s="9"/>
      <c r="F65" s="9"/>
      <c r="G65" s="9"/>
      <c r="H65" s="9"/>
      <c r="I65" s="9"/>
      <c r="J65" s="13"/>
      <c r="K65" s="13"/>
    </row>
    <row r="66" spans="1:11" s="14" customFormat="1" ht="10.5">
      <c r="A66" s="14" t="s">
        <v>56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1">
      <c r="B67" s="8"/>
      <c r="C67" s="8"/>
      <c r="D67" s="8"/>
      <c r="E67" s="8"/>
      <c r="F67" s="8"/>
      <c r="G67" s="8"/>
      <c r="H67" s="8"/>
      <c r="I67" s="8"/>
      <c r="J67" s="8"/>
    </row>
    <row r="68" spans="1:11">
      <c r="A68" s="16" t="s">
        <v>57</v>
      </c>
      <c r="B68" s="8"/>
      <c r="C68" s="8"/>
      <c r="D68" s="8"/>
      <c r="E68" s="8"/>
      <c r="F68" s="8"/>
      <c r="G68" s="8"/>
      <c r="H68" s="8"/>
      <c r="I68" s="8"/>
      <c r="J68" s="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 i Àlex</dc:creator>
  <dc:description/>
  <cp:lastModifiedBy>Sílvia</cp:lastModifiedBy>
  <cp:revision>11</cp:revision>
  <dcterms:created xsi:type="dcterms:W3CDTF">2014-12-05T10:22:03Z</dcterms:created>
  <dcterms:modified xsi:type="dcterms:W3CDTF">2018-03-21T09:24:43Z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