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<sst xmlns="http://schemas.openxmlformats.org/spreadsheetml/2006/main" count="59" uniqueCount="58">
  <si>
    <t xml:space="preserve">RESERVAS MUNDIALES PROBADAS DE GAS NATURAL. EVOLUCIÓN POR PAÍSES (1)</t>
  </si>
  <si>
    <r>
      <rPr>
        <sz val="10"/>
        <color rgb="FF000000"/>
        <rFont val="Verdana"/>
        <family val="2"/>
        <charset val="1"/>
      </rPr>
      <t xml:space="preserve">(10</t>
    </r>
    <r>
      <rPr>
        <vertAlign val="superscript"/>
        <sz val="10"/>
        <color rgb="FF000000"/>
        <rFont val="Verdana"/>
        <family val="2"/>
        <charset val="1"/>
      </rPr>
      <t xml:space="preserve">9</t>
    </r>
    <r>
      <rPr>
        <sz val="10"/>
        <color rgb="FF000000"/>
        <rFont val="Verdana"/>
        <family val="2"/>
        <charset val="1"/>
      </rPr>
      <t xml:space="preserve"> m</t>
    </r>
    <r>
      <rPr>
        <vertAlign val="superscript"/>
        <sz val="10"/>
        <color rgb="FF000000"/>
        <rFont val="Verdana"/>
        <family val="2"/>
        <charset val="1"/>
      </rPr>
      <t xml:space="preserve">3</t>
    </r>
    <r>
      <rPr>
        <sz val="10"/>
        <color rgb="FF000000"/>
        <rFont val="Verdana"/>
        <family val="2"/>
        <charset val="1"/>
      </rPr>
      <t xml:space="preserve">)</t>
    </r>
  </si>
  <si>
    <t xml:space="preserve">Variac. </t>
  </si>
  <si>
    <t xml:space="preserve">Distrib.</t>
  </si>
  <si>
    <t xml:space="preserve"> (%) </t>
  </si>
  <si>
    <t xml:space="preserve">América del Norte</t>
  </si>
  <si>
    <t xml:space="preserve">Estados Unidos</t>
  </si>
  <si>
    <t xml:space="preserve">Canadá</t>
  </si>
  <si>
    <t xml:space="preserve">América Central y Sur</t>
  </si>
  <si>
    <t xml:space="preserve">Venezuela</t>
  </si>
  <si>
    <t xml:space="preserve">Bolivia</t>
  </si>
  <si>
    <t xml:space="preserve">Argentina</t>
  </si>
  <si>
    <t xml:space="preserve">Trinidad y Tobago</t>
  </si>
  <si>
    <t xml:space="preserve">Méjico</t>
  </si>
  <si>
    <t xml:space="preserve">Brasil</t>
  </si>
  <si>
    <t xml:space="preserve">Perú</t>
  </si>
  <si>
    <t xml:space="preserve">Europa </t>
  </si>
  <si>
    <t xml:space="preserve">Noruega</t>
  </si>
  <si>
    <t xml:space="preserve">Países Bajos</t>
  </si>
  <si>
    <t xml:space="preserve">Reino Unido</t>
  </si>
  <si>
    <t xml:space="preserve">Alemania</t>
  </si>
  <si>
    <t xml:space="preserve">Italia</t>
  </si>
  <si>
    <t xml:space="preserve">Rumanía</t>
  </si>
  <si>
    <t xml:space="preserve">CEI</t>
  </si>
  <si>
    <t xml:space="preserve">Rusia</t>
  </si>
  <si>
    <t xml:space="preserve">Turkmenistán</t>
  </si>
  <si>
    <t xml:space="preserve">Kazajstán</t>
  </si>
  <si>
    <t xml:space="preserve">Uzbekistán</t>
  </si>
  <si>
    <t xml:space="preserve">Azerbaiján</t>
  </si>
  <si>
    <t xml:space="preserve">Ucrania</t>
  </si>
  <si>
    <t xml:space="preserve">África</t>
  </si>
  <si>
    <t xml:space="preserve">Nigeria</t>
  </si>
  <si>
    <t xml:space="preserve">Argelia</t>
  </si>
  <si>
    <t xml:space="preserve">Egipto</t>
  </si>
  <si>
    <t xml:space="preserve">Libia</t>
  </si>
  <si>
    <t xml:space="preserve">Angola</t>
  </si>
  <si>
    <t xml:space="preserve">Oriente Medio</t>
  </si>
  <si>
    <t xml:space="preserve">Irán</t>
  </si>
  <si>
    <t xml:space="preserve">Catar</t>
  </si>
  <si>
    <t xml:space="preserve">Arabia Saudita</t>
  </si>
  <si>
    <t xml:space="preserve">Abu Dhabi</t>
  </si>
  <si>
    <t xml:space="preserve">Irak</t>
  </si>
  <si>
    <t xml:space="preserve">Kuwait</t>
  </si>
  <si>
    <t xml:space="preserve">Omán</t>
  </si>
  <si>
    <t xml:space="preserve">Yemen</t>
  </si>
  <si>
    <t xml:space="preserve">Asia-Oceanía</t>
  </si>
  <si>
    <t xml:space="preserve">China</t>
  </si>
  <si>
    <t xml:space="preserve">Indonesia</t>
  </si>
  <si>
    <t xml:space="preserve">Australia</t>
  </si>
  <si>
    <t xml:space="preserve">Malasia</t>
  </si>
  <si>
    <t xml:space="preserve">India</t>
  </si>
  <si>
    <t xml:space="preserve">Paquistán</t>
  </si>
  <si>
    <t xml:space="preserve">Papua-Nueva Guinea</t>
  </si>
  <si>
    <t xml:space="preserve">Bangladesh</t>
  </si>
  <si>
    <t xml:space="preserve">Brunei</t>
  </si>
  <si>
    <t xml:space="preserve">TOTAL MUNDO</t>
  </si>
  <si>
    <t xml:space="preserve">(1) Sólo se incluyen los países con mayores reservas en cada área. Datos referidos a principios de cada año.</t>
  </si>
  <si>
    <t xml:space="preserve">Fuente: Cedigaz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</si>
</sst>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Verdana"/>
      <family val="2"/>
      <charset val="1"/>
    </font>
    <font>
      <b val="true"/>
      <sz val="10"/>
      <color rgb="FF000000"/>
      <name val="Verdana"/>
      <family val="2"/>
      <charset val="1"/>
    </font>
    <font>
      <vertAlign val="superscript"/>
      <sz val="10"/>
      <color rgb="FF000000"/>
      <name val="Verdana"/>
      <family val="2"/>
      <charset val="1"/>
    </font>
    <font>
      <sz val="8"/>
      <color rgb="FF000000"/>
      <name val="Verdana"/>
      <family val="2"/>
      <charset val="1"/>
    </font>
    <font>
      <b val="true"/>
      <sz val="8"/>
      <color rgb="FF000000"/>
      <name val="Verdana"/>
      <family val="2"/>
      <charset val="1"/>
    </font>
    <font>
      <b val="true"/>
      <i val="true"/>
      <sz val="10"/>
      <color rgb="FF000000"/>
      <name val="Verdana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DD7EE"/>
        <bgColor rgb="FF99CCFF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8"/>
  <sheetViews>
    <sheetView windowProtection="false"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I65" activeCellId="0" sqref="I65"/>
    </sheetView>
  </sheetViews>
  <sheetFormatPr defaultRowHeight="12.8"/>
  <cols>
    <col collapsed="false" hidden="false" max="1" min="1" style="1" width="26.1887755102041"/>
    <col collapsed="false" hidden="false" max="7" min="2" style="1" width="9.44897959183673"/>
    <col collapsed="false" hidden="false" max="9" min="8" style="1" width="8.77551020408163"/>
    <col collapsed="false" hidden="false" max="10" min="10" style="1" width="8.36734693877551"/>
    <col collapsed="false" hidden="false" max="1025" min="11" style="1" width="10.9336734693878"/>
  </cols>
  <sheetData>
    <row r="1" customFormat="false" ht="12.8" hidden="false" customHeight="false" outlineLevel="0" collapsed="false">
      <c r="A1" s="2" t="s">
        <v>0</v>
      </c>
      <c r="J1" s="3"/>
    </row>
    <row r="2" customFormat="false" ht="13.4" hidden="false" customHeight="false" outlineLevel="0" collapsed="false">
      <c r="A2" s="4" t="s">
        <v>1</v>
      </c>
      <c r="J2" s="3"/>
    </row>
    <row r="3" customFormat="false" ht="12.8" hidden="false" customHeight="false" outlineLevel="0" collapsed="false">
      <c r="A3" s="4"/>
      <c r="J3" s="3"/>
    </row>
    <row r="4" customFormat="false" ht="12.8" hidden="false" customHeight="false" outlineLevel="0" collapsed="false">
      <c r="A4" s="5"/>
      <c r="B4" s="5"/>
      <c r="C4" s="5"/>
      <c r="D4" s="5"/>
      <c r="E4" s="5"/>
      <c r="F4" s="5"/>
      <c r="G4" s="5"/>
      <c r="H4" s="5"/>
      <c r="I4" s="6" t="s">
        <v>2</v>
      </c>
      <c r="J4" s="6" t="s">
        <v>3</v>
      </c>
    </row>
    <row r="5" customFormat="false" ht="12.8" hidden="false" customHeight="false" outlineLevel="0" collapsed="false">
      <c r="A5" s="7"/>
      <c r="B5" s="7" t="n">
        <v>2005</v>
      </c>
      <c r="C5" s="7" t="n">
        <v>2010</v>
      </c>
      <c r="D5" s="7" t="n">
        <v>2012</v>
      </c>
      <c r="E5" s="7" t="n">
        <v>2013</v>
      </c>
      <c r="F5" s="7" t="n">
        <v>2014</v>
      </c>
      <c r="G5" s="7" t="n">
        <v>2015</v>
      </c>
      <c r="H5" s="7" t="n">
        <v>2016</v>
      </c>
      <c r="I5" s="6" t="s">
        <v>4</v>
      </c>
      <c r="J5" s="6" t="s">
        <v>4</v>
      </c>
    </row>
    <row r="6" customFormat="false" ht="12.8" hidden="false" customHeight="false" outlineLevel="0" collapsed="false">
      <c r="A6" s="8"/>
      <c r="B6" s="3"/>
      <c r="C6" s="3"/>
      <c r="E6" s="3"/>
      <c r="F6" s="3"/>
      <c r="G6" s="3"/>
      <c r="H6" s="3"/>
      <c r="I6" s="8"/>
      <c r="J6" s="8"/>
    </row>
    <row r="7" customFormat="false" ht="12.8" hidden="false" customHeight="false" outlineLevel="0" collapsed="false">
      <c r="A7" s="8" t="s">
        <v>5</v>
      </c>
      <c r="B7" s="9" t="n">
        <v>7044</v>
      </c>
      <c r="C7" s="9" t="n">
        <v>9439</v>
      </c>
      <c r="D7" s="9" t="n">
        <f aca="false">SUM(D8:D9)</f>
        <v>11114</v>
      </c>
      <c r="E7" s="9" t="n">
        <f aca="false">SUM(E8:E9)</f>
        <v>10800</v>
      </c>
      <c r="F7" s="9" t="n">
        <v>11198</v>
      </c>
      <c r="G7" s="9" t="n">
        <v>12088</v>
      </c>
      <c r="H7" s="9" t="n">
        <v>11051</v>
      </c>
      <c r="I7" s="10" t="n">
        <f aca="false">((H7-G7)/G7)*100</f>
        <v>-8.57875579086698</v>
      </c>
      <c r="J7" s="10" t="n">
        <f aca="false">(H7/H$64)*100</f>
        <v>5.63168542875926</v>
      </c>
    </row>
    <row r="8" customFormat="false" ht="12.8" hidden="false" customHeight="false" outlineLevel="0" collapsed="false">
      <c r="A8" s="1" t="s">
        <v>6</v>
      </c>
      <c r="B8" s="11" t="n">
        <v>5451</v>
      </c>
      <c r="C8" s="11" t="n">
        <v>7712</v>
      </c>
      <c r="D8" s="11" t="n">
        <v>9454</v>
      </c>
      <c r="E8" s="11" t="n">
        <v>9100</v>
      </c>
      <c r="F8" s="11" t="n">
        <v>9170</v>
      </c>
      <c r="G8" s="11" t="n">
        <v>9960</v>
      </c>
      <c r="H8" s="11" t="n">
        <v>8630</v>
      </c>
      <c r="I8" s="12" t="n">
        <f aca="false">((H8-G8)/G8)*100</f>
        <v>-13.3534136546185</v>
      </c>
      <c r="J8" s="12" t="n">
        <f aca="false">(H8/H$64)*100</f>
        <v>4.39792283505496</v>
      </c>
    </row>
    <row r="9" customFormat="false" ht="12.8" hidden="false" customHeight="false" outlineLevel="0" collapsed="false">
      <c r="A9" s="1" t="s">
        <v>7</v>
      </c>
      <c r="B9" s="11" t="n">
        <v>1593</v>
      </c>
      <c r="C9" s="11" t="n">
        <v>1727</v>
      </c>
      <c r="D9" s="11" t="n">
        <v>1660</v>
      </c>
      <c r="E9" s="11" t="n">
        <v>1700</v>
      </c>
      <c r="F9" s="11" t="n">
        <v>2028</v>
      </c>
      <c r="G9" s="11" t="n">
        <v>2128</v>
      </c>
      <c r="H9" s="11" t="n">
        <v>2421</v>
      </c>
      <c r="I9" s="12" t="n">
        <f aca="false">((H9-G9)/G9)*100</f>
        <v>13.7687969924812</v>
      </c>
      <c r="J9" s="12" t="n">
        <f aca="false">(H9/H$64)*100</f>
        <v>1.23376259370429</v>
      </c>
    </row>
    <row r="10" customFormat="false" ht="12.8" hidden="false" customHeight="false" outlineLevel="0" collapsed="false">
      <c r="B10" s="11"/>
      <c r="C10" s="11"/>
      <c r="D10" s="11"/>
      <c r="E10" s="11"/>
      <c r="F10" s="11"/>
      <c r="G10" s="11"/>
      <c r="H10" s="11"/>
      <c r="I10" s="12"/>
      <c r="J10" s="12"/>
    </row>
    <row r="11" customFormat="false" ht="12.8" hidden="false" customHeight="false" outlineLevel="0" collapsed="false">
      <c r="A11" s="8" t="s">
        <v>8</v>
      </c>
      <c r="B11" s="9" t="n">
        <v>7378</v>
      </c>
      <c r="C11" s="9" t="n">
        <v>7790</v>
      </c>
      <c r="D11" s="9" t="n">
        <f aca="false">7550+360</f>
        <v>7910</v>
      </c>
      <c r="E11" s="9" t="n">
        <f aca="false">7649+360</f>
        <v>8009</v>
      </c>
      <c r="F11" s="9" t="n">
        <v>7965</v>
      </c>
      <c r="G11" s="9" t="n">
        <v>7943</v>
      </c>
      <c r="H11" s="9" t="n">
        <v>7885</v>
      </c>
      <c r="I11" s="10" t="n">
        <f aca="false">((H11-G11)/G11)*100</f>
        <v>-0.730202694196148</v>
      </c>
      <c r="J11" s="10" t="n">
        <f aca="false">(H11/H$64)*100</f>
        <v>4.0182643747866</v>
      </c>
    </row>
    <row r="12" customFormat="false" ht="12.8" hidden="false" customHeight="false" outlineLevel="0" collapsed="false">
      <c r="A12" s="1" t="s">
        <v>9</v>
      </c>
      <c r="B12" s="11" t="n">
        <v>4287</v>
      </c>
      <c r="C12" s="11" t="n">
        <v>5062</v>
      </c>
      <c r="D12" s="11" t="n">
        <v>5525</v>
      </c>
      <c r="E12" s="11" t="n">
        <v>5558</v>
      </c>
      <c r="F12" s="11" t="n">
        <v>5578</v>
      </c>
      <c r="G12" s="11" t="n">
        <v>5614</v>
      </c>
      <c r="H12" s="11" t="n">
        <v>5698</v>
      </c>
      <c r="I12" s="12" t="n">
        <f aca="false">((H12-G12)/G12)*100</f>
        <v>1.49625935162095</v>
      </c>
      <c r="J12" s="12" t="n">
        <f aca="false">(H12/H$64)*100</f>
        <v>2.90375021021358</v>
      </c>
    </row>
    <row r="13" customFormat="false" ht="12.8" hidden="false" customHeight="false" outlineLevel="0" collapsed="false">
      <c r="A13" s="1" t="s">
        <v>10</v>
      </c>
      <c r="B13" s="11" t="n">
        <v>757</v>
      </c>
      <c r="C13" s="11" t="n">
        <v>695</v>
      </c>
      <c r="D13" s="11" t="n">
        <v>281</v>
      </c>
      <c r="E13" s="11" t="n">
        <v>281</v>
      </c>
      <c r="F13" s="11" t="n">
        <v>296</v>
      </c>
      <c r="G13" s="11" t="n">
        <v>300</v>
      </c>
      <c r="H13" s="11" t="n">
        <v>305</v>
      </c>
      <c r="I13" s="12" t="n">
        <f aca="false">((H13-G13)/G13)*100</f>
        <v>1.66666666666667</v>
      </c>
      <c r="J13" s="12" t="n">
        <f aca="false">(H13/H$64)*100</f>
        <v>0.155430644807852</v>
      </c>
    </row>
    <row r="14" customFormat="false" ht="12.8" hidden="false" customHeight="false" outlineLevel="0" collapsed="false">
      <c r="A14" s="1" t="s">
        <v>11</v>
      </c>
      <c r="B14" s="11" t="n">
        <v>542</v>
      </c>
      <c r="C14" s="11" t="n">
        <v>379</v>
      </c>
      <c r="D14" s="11" t="n">
        <v>333</v>
      </c>
      <c r="E14" s="11" t="n">
        <v>323</v>
      </c>
      <c r="F14" s="11" t="n">
        <v>295</v>
      </c>
      <c r="G14" s="11" t="n">
        <v>309</v>
      </c>
      <c r="H14" s="11" t="n">
        <v>341</v>
      </c>
      <c r="I14" s="12" t="n">
        <f aca="false">((H14-G14)/G14)*100</f>
        <v>10.3559870550162</v>
      </c>
      <c r="J14" s="12" t="n">
        <f aca="false">(H14/H$64)*100</f>
        <v>0.173776556981894</v>
      </c>
    </row>
    <row r="15" customFormat="false" ht="12.8" hidden="false" customHeight="false" outlineLevel="0" collapsed="false">
      <c r="A15" s="1" t="s">
        <v>12</v>
      </c>
      <c r="B15" s="11" t="n">
        <v>532</v>
      </c>
      <c r="C15" s="11" t="n">
        <v>408</v>
      </c>
      <c r="D15" s="11" t="n">
        <v>375</v>
      </c>
      <c r="E15" s="11" t="n">
        <v>371</v>
      </c>
      <c r="F15" s="11" t="n">
        <v>352</v>
      </c>
      <c r="G15" s="11" t="n">
        <v>325</v>
      </c>
      <c r="H15" s="11" t="n">
        <v>305</v>
      </c>
      <c r="I15" s="12" t="n">
        <f aca="false">((H15-G15)/G15)*100</f>
        <v>-6.15384615384615</v>
      </c>
      <c r="J15" s="12" t="n">
        <f aca="false">(H15/H$64)*100</f>
        <v>0.155430644807852</v>
      </c>
    </row>
    <row r="16" customFormat="false" ht="12.8" hidden="false" customHeight="false" outlineLevel="0" collapsed="false">
      <c r="A16" s="1" t="s">
        <v>13</v>
      </c>
      <c r="B16" s="11" t="n">
        <v>419</v>
      </c>
      <c r="C16" s="11" t="n">
        <v>339</v>
      </c>
      <c r="D16" s="11" t="n">
        <v>360</v>
      </c>
      <c r="E16" s="11" t="n">
        <v>360</v>
      </c>
      <c r="F16" s="11" t="n">
        <v>347</v>
      </c>
      <c r="G16" s="11" t="n">
        <v>324</v>
      </c>
      <c r="H16" s="11" t="n">
        <v>257</v>
      </c>
      <c r="I16" s="12" t="n">
        <f aca="false">((H16-G16)/G16)*100</f>
        <v>-20.679012345679</v>
      </c>
      <c r="J16" s="12" t="n">
        <f aca="false">(H16/H$64)*100</f>
        <v>0.130969428575797</v>
      </c>
    </row>
    <row r="17" customFormat="false" ht="12.8" hidden="false" customHeight="false" outlineLevel="0" collapsed="false">
      <c r="A17" s="1" t="s">
        <v>14</v>
      </c>
      <c r="B17" s="11" t="n">
        <v>326</v>
      </c>
      <c r="C17" s="11" t="n">
        <v>358</v>
      </c>
      <c r="D17" s="11" t="n">
        <v>460</v>
      </c>
      <c r="E17" s="11" t="n">
        <v>459</v>
      </c>
      <c r="F17" s="11" t="n">
        <v>458</v>
      </c>
      <c r="G17" s="11" t="n">
        <v>471</v>
      </c>
      <c r="H17" s="11" t="n">
        <v>429</v>
      </c>
      <c r="I17" s="12" t="n">
        <f aca="false">((H17-G17)/G17)*100</f>
        <v>-8.9171974522293</v>
      </c>
      <c r="J17" s="12" t="n">
        <f aca="false">(H17/H$64)*100</f>
        <v>0.218622120073995</v>
      </c>
    </row>
    <row r="18" customFormat="false" ht="12.8" hidden="false" customHeight="false" outlineLevel="0" collapsed="false">
      <c r="A18" s="1" t="s">
        <v>15</v>
      </c>
      <c r="B18" s="11" t="n">
        <v>338</v>
      </c>
      <c r="C18" s="11" t="n">
        <v>345</v>
      </c>
      <c r="D18" s="11" t="n">
        <v>359</v>
      </c>
      <c r="E18" s="11" t="n">
        <v>435</v>
      </c>
      <c r="F18" s="11" t="n">
        <v>426</v>
      </c>
      <c r="G18" s="11" t="n">
        <v>414</v>
      </c>
      <c r="H18" s="11" t="n">
        <v>399</v>
      </c>
      <c r="I18" s="12" t="n">
        <f aca="false">((H18-G18)/G18)*100</f>
        <v>-3.6231884057971</v>
      </c>
      <c r="J18" s="12" t="n">
        <f aca="false">(H18/H$64)*100</f>
        <v>0.203333859928961</v>
      </c>
    </row>
    <row r="19" customFormat="false" ht="12.8" hidden="false" customHeight="false" outlineLevel="0" collapsed="false">
      <c r="B19" s="11"/>
      <c r="C19" s="11"/>
      <c r="D19" s="11"/>
      <c r="E19" s="11"/>
      <c r="F19" s="11"/>
      <c r="G19" s="11"/>
      <c r="H19" s="11"/>
      <c r="I19" s="12"/>
      <c r="J19" s="12"/>
    </row>
    <row r="20" customFormat="false" ht="12.8" hidden="false" customHeight="false" outlineLevel="0" collapsed="false">
      <c r="A20" s="8" t="s">
        <v>16</v>
      </c>
      <c r="B20" s="9" t="n">
        <v>6462</v>
      </c>
      <c r="C20" s="9" t="n">
        <v>5899</v>
      </c>
      <c r="D20" s="9" t="n">
        <f aca="false">4788+161</f>
        <v>4949</v>
      </c>
      <c r="E20" s="9" t="n">
        <v>4826</v>
      </c>
      <c r="F20" s="9" t="n">
        <v>4666</v>
      </c>
      <c r="G20" s="9" t="n">
        <v>4281</v>
      </c>
      <c r="H20" s="9" t="n">
        <v>4007</v>
      </c>
      <c r="I20" s="10" t="n">
        <f aca="false">((H20-G20)/G20)*100</f>
        <v>-6.40037374445223</v>
      </c>
      <c r="J20" s="10" t="n">
        <f aca="false">(G20/G$64)*100</f>
        <v>2.1409817208872</v>
      </c>
    </row>
    <row r="21" customFormat="false" ht="12.8" hidden="false" customHeight="false" outlineLevel="0" collapsed="false">
      <c r="A21" s="1" t="s">
        <v>17</v>
      </c>
      <c r="B21" s="11" t="n">
        <v>3159</v>
      </c>
      <c r="C21" s="11" t="n">
        <v>2819</v>
      </c>
      <c r="D21" s="11" t="n">
        <v>2685</v>
      </c>
      <c r="E21" s="11" t="n">
        <v>2687</v>
      </c>
      <c r="F21" s="11" t="n">
        <v>2654</v>
      </c>
      <c r="G21" s="11" t="n">
        <v>2547</v>
      </c>
      <c r="H21" s="11" t="n">
        <v>2461</v>
      </c>
      <c r="I21" s="12" t="n">
        <f aca="false">((H21-G21)/G21)*100</f>
        <v>-3.37652139772281</v>
      </c>
      <c r="J21" s="12" t="n">
        <f aca="false">(G21/G$64)*100</f>
        <v>1.27378660198545</v>
      </c>
    </row>
    <row r="22" customFormat="false" ht="12.8" hidden="false" customHeight="false" outlineLevel="0" collapsed="false">
      <c r="A22" s="1" t="s">
        <v>18</v>
      </c>
      <c r="B22" s="11" t="n">
        <v>1449</v>
      </c>
      <c r="C22" s="11" t="n">
        <v>1390</v>
      </c>
      <c r="D22" s="11" t="n">
        <v>1230</v>
      </c>
      <c r="E22" s="11" t="n">
        <v>1131</v>
      </c>
      <c r="F22" s="11" t="n">
        <v>1044</v>
      </c>
      <c r="G22" s="11" t="n">
        <v>864</v>
      </c>
      <c r="H22" s="11" t="n">
        <v>773</v>
      </c>
      <c r="I22" s="12" t="n">
        <f aca="false">((H22-G22)/G22)*100</f>
        <v>-10.5324074074074</v>
      </c>
      <c r="J22" s="12" t="n">
        <f aca="false">(G22/G$64)*100</f>
        <v>0.432097221874922</v>
      </c>
    </row>
    <row r="23" customFormat="false" ht="12.8" hidden="false" customHeight="false" outlineLevel="0" collapsed="false">
      <c r="A23" s="1" t="s">
        <v>19</v>
      </c>
      <c r="B23" s="11" t="n">
        <v>826</v>
      </c>
      <c r="C23" s="11" t="n">
        <v>564</v>
      </c>
      <c r="D23" s="11" t="n">
        <v>481</v>
      </c>
      <c r="E23" s="11" t="n">
        <v>461</v>
      </c>
      <c r="F23" s="11" t="n">
        <v>452</v>
      </c>
      <c r="G23" s="11" t="n">
        <v>407</v>
      </c>
      <c r="H23" s="11" t="n">
        <v>333</v>
      </c>
      <c r="I23" s="12" t="n">
        <f aca="false">((H23-G23)/G23)*100</f>
        <v>-18.1818181818182</v>
      </c>
      <c r="J23" s="12" t="n">
        <f aca="false">(G23/G$64)*100</f>
        <v>0.203545797804506</v>
      </c>
    </row>
    <row r="24" customFormat="false" ht="12.8" hidden="false" customHeight="false" outlineLevel="0" collapsed="false">
      <c r="A24" s="1" t="s">
        <v>20</v>
      </c>
      <c r="B24" s="11" t="n">
        <v>191</v>
      </c>
      <c r="C24" s="11" t="n">
        <v>98</v>
      </c>
      <c r="D24" s="11" t="n">
        <v>80</v>
      </c>
      <c r="E24" s="11" t="n">
        <v>71</v>
      </c>
      <c r="F24" s="11" t="n">
        <v>63</v>
      </c>
      <c r="G24" s="11" t="n">
        <v>51</v>
      </c>
      <c r="H24" s="11" t="n">
        <v>46</v>
      </c>
      <c r="I24" s="12" t="n">
        <f aca="false">((H24-G24)/G24)*100</f>
        <v>-9.80392156862745</v>
      </c>
      <c r="J24" s="12" t="n">
        <f aca="false">(G24/G$64)*100</f>
        <v>0.025505738791228</v>
      </c>
    </row>
    <row r="25" customFormat="false" ht="12.8" hidden="false" customHeight="false" outlineLevel="0" collapsed="false">
      <c r="A25" s="1" t="s">
        <v>21</v>
      </c>
      <c r="B25" s="11" t="n">
        <v>125</v>
      </c>
      <c r="C25" s="11" t="n">
        <v>64</v>
      </c>
      <c r="D25" s="11" t="n">
        <v>62</v>
      </c>
      <c r="E25" s="11" t="n">
        <v>59</v>
      </c>
      <c r="F25" s="11" t="n">
        <f aca="false">0.9532*E25</f>
        <v>56.2388</v>
      </c>
      <c r="G25" s="11" t="n">
        <v>54</v>
      </c>
      <c r="H25" s="11" t="n">
        <v>49</v>
      </c>
      <c r="I25" s="12" t="n">
        <f aca="false">((H25-G25)/G25)*100</f>
        <v>-9.25925925925926</v>
      </c>
      <c r="J25" s="12" t="n">
        <f aca="false">(G25/G$64)*100</f>
        <v>0.0270060763671826</v>
      </c>
    </row>
    <row r="26" customFormat="false" ht="12.8" hidden="false" customHeight="false" outlineLevel="0" collapsed="false">
      <c r="A26" s="1" t="s">
        <v>22</v>
      </c>
      <c r="B26" s="11" t="n">
        <v>295</v>
      </c>
      <c r="C26" s="11" t="n">
        <v>606</v>
      </c>
      <c r="D26" s="11" t="n">
        <v>109</v>
      </c>
      <c r="E26" s="11" t="n">
        <v>119</v>
      </c>
      <c r="F26" s="11" t="n">
        <v>113</v>
      </c>
      <c r="G26" s="11" t="n">
        <v>109</v>
      </c>
      <c r="H26" s="11" t="n">
        <v>103</v>
      </c>
      <c r="I26" s="12" t="n">
        <f aca="false">((H26-G26)/G26)*100</f>
        <v>-5.5045871559633</v>
      </c>
      <c r="J26" s="12" t="n">
        <f aca="false">(G26/G$64)*100</f>
        <v>0.0545122652596834</v>
      </c>
    </row>
    <row r="27" customFormat="false" ht="12.8" hidden="false" customHeight="false" outlineLevel="0" collapsed="false">
      <c r="B27" s="11"/>
      <c r="C27" s="11"/>
      <c r="D27" s="11"/>
      <c r="E27" s="11"/>
      <c r="F27" s="11"/>
      <c r="G27" s="11"/>
      <c r="H27" s="11"/>
      <c r="I27" s="12"/>
      <c r="J27" s="12"/>
    </row>
    <row r="28" customFormat="false" ht="12.8" hidden="false" customHeight="false" outlineLevel="0" collapsed="false">
      <c r="A28" s="2" t="s">
        <v>23</v>
      </c>
      <c r="B28" s="9" t="n">
        <v>53744</v>
      </c>
      <c r="C28" s="9" t="n">
        <v>60533</v>
      </c>
      <c r="D28" s="9" t="n">
        <v>64596</v>
      </c>
      <c r="E28" s="9" t="n">
        <v>64639</v>
      </c>
      <c r="F28" s="9" t="n">
        <v>65308</v>
      </c>
      <c r="G28" s="9" t="n">
        <v>65582</v>
      </c>
      <c r="H28" s="9" t="n">
        <v>66090</v>
      </c>
      <c r="I28" s="10" t="n">
        <f aca="false">((H28-G28)/G28)*100</f>
        <v>0.774602787350188</v>
      </c>
      <c r="J28" s="10" t="n">
        <f aca="false">(H28/H$64)*100</f>
        <v>33.6800370995113</v>
      </c>
    </row>
    <row r="29" customFormat="false" ht="12.8" hidden="false" customHeight="false" outlineLevel="0" collapsed="false">
      <c r="A29" s="4" t="s">
        <v>24</v>
      </c>
      <c r="B29" s="11" t="n">
        <v>44840</v>
      </c>
      <c r="C29" s="11" t="n">
        <v>46000</v>
      </c>
      <c r="D29" s="11" t="n">
        <v>48676</v>
      </c>
      <c r="E29" s="11" t="n">
        <v>48810</v>
      </c>
      <c r="F29" s="11" t="n">
        <v>49541</v>
      </c>
      <c r="G29" s="11" t="n">
        <v>49896</v>
      </c>
      <c r="H29" s="11" t="n">
        <v>50485</v>
      </c>
      <c r="I29" s="12" t="n">
        <f aca="false">((H29-G29)/G29)*100</f>
        <v>1.18045534712201</v>
      </c>
      <c r="J29" s="12" t="n">
        <f aca="false">(H29/H$64)*100</f>
        <v>25.7275937807358</v>
      </c>
    </row>
    <row r="30" customFormat="false" ht="12.8" hidden="false" customHeight="false" outlineLevel="0" collapsed="false">
      <c r="A30" s="4" t="s">
        <v>25</v>
      </c>
      <c r="B30" s="11" t="n">
        <v>2680</v>
      </c>
      <c r="C30" s="11" t="n">
        <v>8340</v>
      </c>
      <c r="D30" s="11" t="n">
        <v>10000</v>
      </c>
      <c r="E30" s="11" t="n">
        <v>9967</v>
      </c>
      <c r="F30" s="11" t="n">
        <v>9934</v>
      </c>
      <c r="G30" s="11" t="n">
        <v>9904</v>
      </c>
      <c r="H30" s="11" t="n">
        <v>9870</v>
      </c>
      <c r="I30" s="12" t="n">
        <f aca="false">((H30-G30)/G30)*100</f>
        <v>-0.34329563812601</v>
      </c>
      <c r="J30" s="12" t="n">
        <f aca="false">(H30/H$64)*100</f>
        <v>5.02983758771639</v>
      </c>
    </row>
    <row r="31" customFormat="false" ht="12.8" hidden="false" customHeight="false" outlineLevel="0" collapsed="false">
      <c r="A31" s="4" t="s">
        <v>26</v>
      </c>
      <c r="B31" s="11" t="n">
        <v>1900</v>
      </c>
      <c r="C31" s="11" t="n">
        <v>1950</v>
      </c>
      <c r="D31" s="11" t="n">
        <v>1950</v>
      </c>
      <c r="E31" s="11" t="n">
        <v>1939</v>
      </c>
      <c r="F31" s="11" t="n">
        <v>1929</v>
      </c>
      <c r="G31" s="11" t="n">
        <v>1918</v>
      </c>
      <c r="H31" s="11" t="n">
        <v>1907</v>
      </c>
      <c r="I31" s="12" t="n">
        <f aca="false">((H31-G31)/G31)*100</f>
        <v>-0.573514077163712</v>
      </c>
      <c r="J31" s="12" t="n">
        <f aca="false">(H31/H$64)*100</f>
        <v>0.971823736552701</v>
      </c>
    </row>
    <row r="32" customFormat="false" ht="12.8" hidden="false" customHeight="false" outlineLevel="0" collapsed="false">
      <c r="A32" s="4" t="s">
        <v>27</v>
      </c>
      <c r="B32" s="11" t="n">
        <v>1745</v>
      </c>
      <c r="C32" s="11" t="n">
        <v>1682</v>
      </c>
      <c r="D32" s="11" t="n">
        <v>1661</v>
      </c>
      <c r="E32" s="11" t="n">
        <v>1632</v>
      </c>
      <c r="F32" s="11" t="n">
        <v>1632</v>
      </c>
      <c r="G32" s="11" t="n">
        <v>1608</v>
      </c>
      <c r="H32" s="11" t="n">
        <v>1585</v>
      </c>
      <c r="I32" s="12" t="n">
        <f aca="false">((H32-G32)/G32)*100</f>
        <v>-1.43034825870647</v>
      </c>
      <c r="J32" s="12" t="n">
        <f aca="false">(H32/H$64)*100</f>
        <v>0.80772974432933</v>
      </c>
    </row>
    <row r="33" customFormat="false" ht="12.8" hidden="false" customHeight="false" outlineLevel="0" collapsed="false">
      <c r="A33" s="4" t="s">
        <v>28</v>
      </c>
      <c r="B33" s="11" t="n">
        <v>1275</v>
      </c>
      <c r="C33" s="11" t="n">
        <v>1310</v>
      </c>
      <c r="D33" s="11" t="n">
        <v>1317</v>
      </c>
      <c r="E33" s="11" t="n">
        <v>1308</v>
      </c>
      <c r="F33" s="11" t="n">
        <v>1300</v>
      </c>
      <c r="G33" s="11" t="n">
        <v>1291</v>
      </c>
      <c r="H33" s="11" t="n">
        <v>1284</v>
      </c>
      <c r="I33" s="12" t="n">
        <f aca="false">((H33-G33)/G33)*100</f>
        <v>-0.542215336948102</v>
      </c>
      <c r="J33" s="12" t="n">
        <f aca="false">(H33/H$64)*100</f>
        <v>0.654337534207482</v>
      </c>
    </row>
    <row r="34" customFormat="false" ht="12.8" hidden="false" customHeight="false" outlineLevel="0" collapsed="false">
      <c r="A34" s="4" t="s">
        <v>29</v>
      </c>
      <c r="B34" s="11" t="n">
        <v>1040</v>
      </c>
      <c r="C34" s="11" t="n">
        <v>990</v>
      </c>
      <c r="D34" s="11" t="n">
        <v>969</v>
      </c>
      <c r="E34" s="11" t="n">
        <v>960</v>
      </c>
      <c r="F34" s="11" t="n">
        <v>952</v>
      </c>
      <c r="G34" s="11" t="n">
        <v>944</v>
      </c>
      <c r="H34" s="11" t="n">
        <v>936</v>
      </c>
      <c r="I34" s="12" t="n">
        <f aca="false">((H34-G34)/G34)*100</f>
        <v>-0.847457627118644</v>
      </c>
      <c r="J34" s="12" t="n">
        <f aca="false">(H34/H$64)*100</f>
        <v>0.47699371652508</v>
      </c>
    </row>
    <row r="35" customFormat="false" ht="12.8" hidden="false" customHeight="false" outlineLevel="0" collapsed="false">
      <c r="A35" s="4"/>
      <c r="B35" s="11"/>
      <c r="C35" s="11"/>
      <c r="D35" s="11"/>
      <c r="E35" s="11"/>
      <c r="F35" s="11"/>
      <c r="G35" s="11"/>
      <c r="H35" s="11"/>
      <c r="I35" s="12"/>
      <c r="J35" s="12"/>
    </row>
    <row r="36" customFormat="false" ht="12.8" hidden="false" customHeight="false" outlineLevel="0" collapsed="false">
      <c r="A36" s="8" t="s">
        <v>30</v>
      </c>
      <c r="B36" s="9" t="n">
        <v>14078</v>
      </c>
      <c r="C36" s="9" t="n">
        <v>14760</v>
      </c>
      <c r="D36" s="9" t="n">
        <v>14534</v>
      </c>
      <c r="E36" s="9" t="n">
        <v>14479</v>
      </c>
      <c r="F36" s="9" t="n">
        <v>14386</v>
      </c>
      <c r="G36" s="9" t="n">
        <v>14407</v>
      </c>
      <c r="H36" s="9" t="n">
        <v>12620</v>
      </c>
      <c r="I36" s="10" t="n">
        <f aca="false">((H36-G36)/G36)*100</f>
        <v>-12.4036926494065</v>
      </c>
      <c r="J36" s="10" t="n">
        <f aca="false">(H36/H$64)*100</f>
        <v>6.43126143434457</v>
      </c>
    </row>
    <row r="37" customFormat="false" ht="12.8" hidden="false" customHeight="false" outlineLevel="0" collapsed="false">
      <c r="A37" s="1" t="s">
        <v>31</v>
      </c>
      <c r="B37" s="11" t="n">
        <v>5117</v>
      </c>
      <c r="C37" s="11" t="n">
        <v>5292</v>
      </c>
      <c r="D37" s="11" t="n">
        <v>5154</v>
      </c>
      <c r="E37" s="11" t="n">
        <v>5118</v>
      </c>
      <c r="F37" s="11" t="n">
        <f aca="false">0.993*E37</f>
        <v>5082.174</v>
      </c>
      <c r="G37" s="11" t="n">
        <v>5111</v>
      </c>
      <c r="H37" s="11" t="n">
        <v>5284</v>
      </c>
      <c r="I37" s="12" t="n">
        <f aca="false">((H37-G37)/G37)*100</f>
        <v>3.38485619252592</v>
      </c>
      <c r="J37" s="12" t="n">
        <f aca="false">(H37/H$64)*100</f>
        <v>2.6927722202121</v>
      </c>
    </row>
    <row r="38" customFormat="false" ht="12.8" hidden="false" customHeight="false" outlineLevel="0" collapsed="false">
      <c r="A38" s="1" t="s">
        <v>32</v>
      </c>
      <c r="B38" s="11" t="n">
        <v>4545</v>
      </c>
      <c r="C38" s="11" t="n">
        <v>4504</v>
      </c>
      <c r="D38" s="11" t="n">
        <v>4504</v>
      </c>
      <c r="E38" s="11" t="n">
        <v>4504</v>
      </c>
      <c r="F38" s="11" t="n">
        <v>4504</v>
      </c>
      <c r="G38" s="11" t="n">
        <v>4504</v>
      </c>
      <c r="H38" s="11" t="n">
        <v>2745</v>
      </c>
      <c r="I38" s="12" t="n">
        <f aca="false">((H38-G38)/G38)*100</f>
        <v>-39.0541740674956</v>
      </c>
      <c r="J38" s="12" t="n">
        <f aca="false">(H38/H$64)*100</f>
        <v>1.39887580327067</v>
      </c>
    </row>
    <row r="39" customFormat="false" ht="12.8" hidden="false" customHeight="false" outlineLevel="0" collapsed="false">
      <c r="A39" s="1" t="s">
        <v>33</v>
      </c>
      <c r="B39" s="11" t="n">
        <v>1869</v>
      </c>
      <c r="C39" s="11" t="n">
        <v>2185</v>
      </c>
      <c r="D39" s="11" t="n">
        <v>2190</v>
      </c>
      <c r="E39" s="11" t="n">
        <v>2185</v>
      </c>
      <c r="F39" s="11" t="n">
        <v>2167</v>
      </c>
      <c r="G39" s="11" t="n">
        <v>2168</v>
      </c>
      <c r="H39" s="11" t="n">
        <v>2086</v>
      </c>
      <c r="I39" s="12" t="n">
        <f aca="false">((H39-G39)/G39)*100</f>
        <v>-3.78228782287823</v>
      </c>
      <c r="J39" s="12" t="n">
        <f aca="false">(H39/H$64)*100</f>
        <v>1.06304368875141</v>
      </c>
    </row>
    <row r="40" customFormat="false" ht="12.8" hidden="false" customHeight="false" outlineLevel="0" collapsed="false">
      <c r="A40" s="1" t="s">
        <v>34</v>
      </c>
      <c r="B40" s="11" t="n">
        <v>1491</v>
      </c>
      <c r="C40" s="11" t="n">
        <v>1549</v>
      </c>
      <c r="D40" s="11" t="n">
        <v>1547</v>
      </c>
      <c r="E40" s="11" t="n">
        <v>1549</v>
      </c>
      <c r="F40" s="11" t="n">
        <v>1506</v>
      </c>
      <c r="G40" s="11" t="n">
        <v>1505</v>
      </c>
      <c r="H40" s="11" t="n">
        <v>1505</v>
      </c>
      <c r="I40" s="12" t="n">
        <f aca="false">((H40-G40)/G40)*100</f>
        <v>0</v>
      </c>
      <c r="J40" s="12" t="n">
        <f aca="false">(H40/H$64)*100</f>
        <v>0.766961050609237</v>
      </c>
    </row>
    <row r="41" customFormat="false" ht="12.8" hidden="false" customHeight="false" outlineLevel="0" collapsed="false">
      <c r="A41" s="1" t="s">
        <v>35</v>
      </c>
      <c r="B41" s="11" t="n">
        <v>270</v>
      </c>
      <c r="C41" s="11" t="n">
        <v>310</v>
      </c>
      <c r="D41" s="11" t="n">
        <v>366</v>
      </c>
      <c r="E41" s="11" t="n">
        <v>275</v>
      </c>
      <c r="F41" s="11" t="n">
        <v>275</v>
      </c>
      <c r="G41" s="11" t="n">
        <v>308</v>
      </c>
      <c r="H41" s="11" t="n">
        <v>308</v>
      </c>
      <c r="I41" s="12" t="n">
        <f aca="false">((H41-G41)/G41)*100</f>
        <v>0</v>
      </c>
      <c r="J41" s="12" t="n">
        <f aca="false">(H41/H$64)*100</f>
        <v>0.156959470822356</v>
      </c>
    </row>
    <row r="42" customFormat="false" ht="12.8" hidden="false" customHeight="false" outlineLevel="0" collapsed="false">
      <c r="B42" s="11"/>
      <c r="C42" s="11"/>
      <c r="D42" s="11"/>
      <c r="E42" s="11"/>
      <c r="F42" s="11"/>
      <c r="G42" s="11"/>
      <c r="H42" s="11"/>
      <c r="I42" s="12"/>
      <c r="J42" s="12"/>
    </row>
    <row r="43" customFormat="false" ht="12.8" hidden="false" customHeight="false" outlineLevel="0" collapsed="false">
      <c r="A43" s="8" t="s">
        <v>36</v>
      </c>
      <c r="B43" s="9" t="n">
        <v>72514</v>
      </c>
      <c r="C43" s="9" t="n">
        <v>75853</v>
      </c>
      <c r="D43" s="9" t="n">
        <v>79927</v>
      </c>
      <c r="E43" s="9" t="n">
        <v>80130</v>
      </c>
      <c r="F43" s="9" t="n">
        <v>80086</v>
      </c>
      <c r="G43" s="9" t="n">
        <v>79849</v>
      </c>
      <c r="H43" s="9" t="n">
        <v>79192</v>
      </c>
      <c r="I43" s="10" t="n">
        <f aca="false">((H43-G43)/G43)*100</f>
        <v>-0.822803040739396</v>
      </c>
      <c r="J43" s="10" t="n">
        <f aca="false">(H43/H$64)*100</f>
        <v>40.3569299135194</v>
      </c>
    </row>
    <row r="44" customFormat="false" ht="12.8" hidden="false" customHeight="false" outlineLevel="0" collapsed="false">
      <c r="A44" s="1" t="s">
        <v>37</v>
      </c>
      <c r="B44" s="11" t="n">
        <v>27500</v>
      </c>
      <c r="C44" s="11" t="n">
        <v>29610</v>
      </c>
      <c r="D44" s="11" t="n">
        <v>33620</v>
      </c>
      <c r="E44" s="11" t="n">
        <v>33780</v>
      </c>
      <c r="F44" s="11" t="n">
        <v>34020</v>
      </c>
      <c r="G44" s="11" t="n">
        <v>34020</v>
      </c>
      <c r="H44" s="11" t="n">
        <v>33500</v>
      </c>
      <c r="I44" s="12" t="n">
        <f aca="false">((H44-G44)/G44)*100</f>
        <v>-1.52851263962375</v>
      </c>
      <c r="J44" s="12" t="n">
        <f aca="false">(H44/H$64)*100</f>
        <v>17.0718904952887</v>
      </c>
    </row>
    <row r="45" customFormat="false" ht="12.8" hidden="false" customHeight="false" outlineLevel="0" collapsed="false">
      <c r="A45" s="1" t="s">
        <v>38</v>
      </c>
      <c r="B45" s="11" t="n">
        <v>25783</v>
      </c>
      <c r="C45" s="11" t="n">
        <v>25366</v>
      </c>
      <c r="D45" s="11" t="n">
        <v>25110</v>
      </c>
      <c r="E45" s="11" t="n">
        <v>25069</v>
      </c>
      <c r="F45" s="11" t="n">
        <v>24681</v>
      </c>
      <c r="G45" s="11" t="n">
        <v>24531</v>
      </c>
      <c r="H45" s="11" t="n">
        <v>24299</v>
      </c>
      <c r="I45" s="12" t="n">
        <f aca="false">((H45-G45)/G45)*100</f>
        <v>-0.94574212221271</v>
      </c>
      <c r="J45" s="12" t="n">
        <f aca="false">(H45/H$64)*100</f>
        <v>12.3829811088065</v>
      </c>
    </row>
    <row r="46" customFormat="false" ht="12.8" hidden="false" customHeight="false" outlineLevel="0" collapsed="false">
      <c r="A46" s="1" t="s">
        <v>39</v>
      </c>
      <c r="B46" s="11" t="n">
        <v>6834</v>
      </c>
      <c r="C46" s="11" t="n">
        <v>7920</v>
      </c>
      <c r="D46" s="11" t="n">
        <v>8151</v>
      </c>
      <c r="E46" s="11" t="n">
        <v>8235</v>
      </c>
      <c r="F46" s="11" t="n">
        <v>8317</v>
      </c>
      <c r="G46" s="11" t="n">
        <v>8489</v>
      </c>
      <c r="H46" s="11" t="n">
        <v>8588</v>
      </c>
      <c r="I46" s="12" t="n">
        <f aca="false">((H46-G46)/G46)*100</f>
        <v>1.16621510189657</v>
      </c>
      <c r="J46" s="12" t="n">
        <f aca="false">(H46/H$64)*100</f>
        <v>4.37651927085191</v>
      </c>
    </row>
    <row r="47" customFormat="false" ht="12.8" hidden="false" customHeight="false" outlineLevel="0" collapsed="false">
      <c r="A47" s="1" t="s">
        <v>40</v>
      </c>
      <c r="B47" s="11" t="n">
        <v>5630</v>
      </c>
      <c r="C47" s="11" t="n">
        <v>5715</v>
      </c>
      <c r="D47" s="11" t="n">
        <v>5715</v>
      </c>
      <c r="E47" s="11" t="n">
        <v>5715</v>
      </c>
      <c r="F47" s="11" t="n">
        <v>5715</v>
      </c>
      <c r="G47" s="11" t="n">
        <v>5715</v>
      </c>
      <c r="H47" s="11" t="n">
        <v>5715</v>
      </c>
      <c r="I47" s="12" t="n">
        <f aca="false">((H47-G47)/G47)*100</f>
        <v>0</v>
      </c>
      <c r="J47" s="12" t="n">
        <f aca="false">(H47/H$64)*100</f>
        <v>2.9124135576291</v>
      </c>
    </row>
    <row r="48" customFormat="false" ht="12.8" hidden="false" customHeight="false" outlineLevel="0" collapsed="false">
      <c r="A48" s="1" t="s">
        <v>41</v>
      </c>
      <c r="B48" s="11" t="n">
        <v>3170</v>
      </c>
      <c r="C48" s="11" t="n">
        <v>3170</v>
      </c>
      <c r="D48" s="11" t="n">
        <v>3158</v>
      </c>
      <c r="E48" s="11" t="n">
        <v>3158</v>
      </c>
      <c r="F48" s="11" t="n">
        <v>3158</v>
      </c>
      <c r="G48" s="11" t="n">
        <v>3158</v>
      </c>
      <c r="H48" s="11" t="n">
        <v>3158</v>
      </c>
      <c r="I48" s="12" t="n">
        <f aca="false">((H48-G48)/G48)*100</f>
        <v>0</v>
      </c>
      <c r="J48" s="12" t="n">
        <f aca="false">(H48/H$64)*100</f>
        <v>1.60934418460065</v>
      </c>
    </row>
    <row r="49" customFormat="false" ht="12.8" hidden="false" customHeight="false" outlineLevel="0" collapsed="false">
      <c r="A49" s="1" t="s">
        <v>42</v>
      </c>
      <c r="B49" s="11" t="n">
        <v>1572</v>
      </c>
      <c r="C49" s="11" t="n">
        <v>1784</v>
      </c>
      <c r="D49" s="11" t="n">
        <v>1784</v>
      </c>
      <c r="E49" s="11" t="n">
        <v>1784</v>
      </c>
      <c r="F49" s="11" t="n">
        <v>1784</v>
      </c>
      <c r="G49" s="11" t="n">
        <v>1784</v>
      </c>
      <c r="H49" s="11" t="n">
        <v>1784</v>
      </c>
      <c r="I49" s="12" t="n">
        <f aca="false">((H49-G49)/G49)*100</f>
        <v>0</v>
      </c>
      <c r="J49" s="12" t="n">
        <f aca="false">(H49/H$64)*100</f>
        <v>0.909141869958059</v>
      </c>
    </row>
    <row r="50" customFormat="false" ht="12.8" hidden="false" customHeight="false" outlineLevel="0" collapsed="false">
      <c r="A50" s="1" t="s">
        <v>43</v>
      </c>
      <c r="B50" s="11" t="n">
        <v>690</v>
      </c>
      <c r="C50" s="11" t="n">
        <v>950</v>
      </c>
      <c r="D50" s="11" t="n">
        <v>950</v>
      </c>
      <c r="E50" s="11" t="n">
        <v>950</v>
      </c>
      <c r="F50" s="11" t="n">
        <v>706</v>
      </c>
      <c r="G50" s="11" t="n">
        <v>698</v>
      </c>
      <c r="H50" s="11" t="n">
        <v>705</v>
      </c>
      <c r="I50" s="12" t="n">
        <f aca="false">((H50-G50)/G50)*100</f>
        <v>1.00286532951289</v>
      </c>
      <c r="J50" s="12" t="n">
        <f aca="false">(H50/H$64)*100</f>
        <v>0.359274113408314</v>
      </c>
    </row>
    <row r="51" customFormat="false" ht="12.8" hidden="false" customHeight="false" outlineLevel="0" collapsed="false">
      <c r="A51" s="1" t="s">
        <v>44</v>
      </c>
      <c r="B51" s="11" t="n">
        <v>479</v>
      </c>
      <c r="C51" s="11" t="n">
        <v>490</v>
      </c>
      <c r="D51" s="11" t="n">
        <v>479</v>
      </c>
      <c r="E51" s="11" t="n">
        <v>479</v>
      </c>
      <c r="F51" s="11" t="n">
        <v>479</v>
      </c>
      <c r="G51" s="11" t="n">
        <v>479</v>
      </c>
      <c r="H51" s="11" t="n">
        <v>479</v>
      </c>
      <c r="I51" s="12" t="n">
        <f aca="false">((H51-G51)/G51)*100</f>
        <v>0</v>
      </c>
      <c r="J51" s="12" t="n">
        <f aca="false">(H51/H$64)*100</f>
        <v>0.244102553649053</v>
      </c>
    </row>
    <row r="52" customFormat="false" ht="12.8" hidden="false" customHeight="false" outlineLevel="0" collapsed="false">
      <c r="B52" s="11"/>
      <c r="C52" s="11"/>
      <c r="D52" s="11"/>
      <c r="E52" s="11"/>
      <c r="F52" s="11"/>
      <c r="G52" s="11"/>
      <c r="H52" s="11"/>
      <c r="I52" s="12"/>
      <c r="J52" s="12"/>
    </row>
    <row r="53" customFormat="false" ht="12.8" hidden="false" customHeight="false" outlineLevel="0" collapsed="false">
      <c r="A53" s="8" t="s">
        <v>45</v>
      </c>
      <c r="B53" s="9" t="n">
        <v>13886</v>
      </c>
      <c r="C53" s="9" t="n">
        <v>16096</v>
      </c>
      <c r="D53" s="9" t="n">
        <v>16806</v>
      </c>
      <c r="E53" s="9" t="n">
        <v>16991</v>
      </c>
      <c r="F53" s="9" t="n">
        <v>16966</v>
      </c>
      <c r="G53" s="9" t="n">
        <v>15804</v>
      </c>
      <c r="H53" s="9" t="n">
        <v>15385</v>
      </c>
      <c r="I53" s="10" t="n">
        <f aca="false">((H53-G53)/G53)*100</f>
        <v>-2.65122753733232</v>
      </c>
      <c r="J53" s="10" t="n">
        <f aca="false">(H53/H$64)*100</f>
        <v>7.84032941104526</v>
      </c>
    </row>
    <row r="54" customFormat="false" ht="12.8" hidden="false" customHeight="false" outlineLevel="0" collapsed="false">
      <c r="A54" s="1" t="s">
        <v>46</v>
      </c>
      <c r="B54" s="11" t="n">
        <v>2020</v>
      </c>
      <c r="C54" s="11" t="n">
        <v>2751</v>
      </c>
      <c r="D54" s="11" t="n">
        <v>3051</v>
      </c>
      <c r="E54" s="11" t="n">
        <v>3200</v>
      </c>
      <c r="F54" s="11" t="n">
        <v>3275</v>
      </c>
      <c r="G54" s="11" t="n">
        <v>2421</v>
      </c>
      <c r="H54" s="11" t="n">
        <v>2644</v>
      </c>
      <c r="I54" s="12" t="n">
        <f aca="false">((H54-G54)/G54)*100</f>
        <v>9.21106980586534</v>
      </c>
      <c r="J54" s="12" t="n">
        <f aca="false">(H54/H$64)*100</f>
        <v>1.34740532744905</v>
      </c>
    </row>
    <row r="55" customFormat="false" ht="12.8" hidden="false" customHeight="false" outlineLevel="0" collapsed="false">
      <c r="A55" s="1" t="s">
        <v>47</v>
      </c>
      <c r="B55" s="11" t="n">
        <v>2650</v>
      </c>
      <c r="C55" s="11" t="n">
        <v>2960</v>
      </c>
      <c r="D55" s="11" t="n">
        <v>2925</v>
      </c>
      <c r="E55" s="11" t="n">
        <v>2954</v>
      </c>
      <c r="F55" s="11" t="n">
        <v>2908</v>
      </c>
      <c r="G55" s="11" t="n">
        <v>2854</v>
      </c>
      <c r="H55" s="11" t="n">
        <v>2716</v>
      </c>
      <c r="I55" s="12" t="n">
        <f aca="false">((H55-G55)/G55)*100</f>
        <v>-4.83531885073581</v>
      </c>
      <c r="J55" s="12" t="n">
        <f aca="false">(H55/H$64)*100</f>
        <v>1.38409715179714</v>
      </c>
    </row>
    <row r="56" customFormat="false" ht="12.8" hidden="false" customHeight="false" outlineLevel="0" collapsed="false">
      <c r="A56" s="1" t="s">
        <v>48</v>
      </c>
      <c r="B56" s="11" t="n">
        <v>2650</v>
      </c>
      <c r="C56" s="11" t="n">
        <v>3594</v>
      </c>
      <c r="D56" s="11" t="n">
        <v>3730</v>
      </c>
      <c r="E56" s="11" t="n">
        <v>3650</v>
      </c>
      <c r="F56" s="11" t="n">
        <v>3621</v>
      </c>
      <c r="G56" s="11" t="n">
        <v>3703</v>
      </c>
      <c r="H56" s="11" t="n">
        <v>3205</v>
      </c>
      <c r="I56" s="12" t="n">
        <f aca="false">((H56-G56)/G56)*100</f>
        <v>-13.4485552254928</v>
      </c>
      <c r="J56" s="12" t="n">
        <f aca="false">(H56/H$64)*100</f>
        <v>1.6332957921612</v>
      </c>
    </row>
    <row r="57" customFormat="false" ht="12.8" hidden="false" customHeight="false" outlineLevel="0" collapsed="false">
      <c r="A57" s="1" t="s">
        <v>49</v>
      </c>
      <c r="B57" s="11" t="n">
        <v>2272</v>
      </c>
      <c r="C57" s="11" t="n">
        <v>2362</v>
      </c>
      <c r="D57" s="11" t="n">
        <v>2389</v>
      </c>
      <c r="E57" s="11" t="n">
        <v>2550</v>
      </c>
      <c r="F57" s="11" t="n">
        <v>2611</v>
      </c>
      <c r="G57" s="11" t="n">
        <v>2690</v>
      </c>
      <c r="H57" s="11" t="n">
        <v>2740</v>
      </c>
      <c r="I57" s="12" t="n">
        <f aca="false">((H57-G57)/G57)*100</f>
        <v>1.85873605947955</v>
      </c>
      <c r="J57" s="12" t="n">
        <f aca="false">(H57/H$64)*100</f>
        <v>1.39632775991316</v>
      </c>
    </row>
    <row r="58" customFormat="false" ht="12.8" hidden="false" customHeight="false" outlineLevel="0" collapsed="false">
      <c r="A58" s="1" t="s">
        <v>50</v>
      </c>
      <c r="B58" s="11" t="n">
        <v>923</v>
      </c>
      <c r="C58" s="11" t="n">
        <v>1085</v>
      </c>
      <c r="D58" s="11" t="n">
        <v>1278</v>
      </c>
      <c r="E58" s="11" t="n">
        <v>1330</v>
      </c>
      <c r="F58" s="11" t="n">
        <v>1355</v>
      </c>
      <c r="G58" s="11" t="n">
        <v>1427</v>
      </c>
      <c r="H58" s="11" t="n">
        <v>1488</v>
      </c>
      <c r="I58" s="12" t="n">
        <f aca="false">((H58-G58)/G58)*100</f>
        <v>4.27470217238963</v>
      </c>
      <c r="J58" s="12" t="n">
        <f aca="false">(H58/H$64)*100</f>
        <v>0.758297703193718</v>
      </c>
    </row>
    <row r="59" customFormat="false" ht="12.8" hidden="false" customHeight="false" outlineLevel="0" collapsed="false">
      <c r="A59" s="1" t="s">
        <v>51</v>
      </c>
      <c r="B59" s="11" t="n">
        <v>798</v>
      </c>
      <c r="C59" s="11" t="n">
        <v>818</v>
      </c>
      <c r="D59" s="11" t="n">
        <v>778</v>
      </c>
      <c r="E59" s="11" t="n">
        <v>762</v>
      </c>
      <c r="F59" s="11" t="n">
        <v>749</v>
      </c>
      <c r="G59" s="11" t="n">
        <v>736</v>
      </c>
      <c r="H59" s="11" t="n">
        <v>723</v>
      </c>
      <c r="I59" s="12" t="n">
        <f aca="false">((H59-G59)/G59)*100</f>
        <v>-1.76630434782609</v>
      </c>
      <c r="J59" s="12" t="n">
        <f aca="false">(H59/H$64)*100</f>
        <v>0.368447069495334</v>
      </c>
    </row>
    <row r="60" customFormat="false" ht="12.8" hidden="false" customHeight="false" outlineLevel="0" collapsed="false">
      <c r="A60" s="4" t="s">
        <v>52</v>
      </c>
      <c r="B60" s="11" t="n">
        <v>428</v>
      </c>
      <c r="C60" s="11" t="n">
        <v>442</v>
      </c>
      <c r="D60" s="11" t="n">
        <v>442</v>
      </c>
      <c r="E60" s="11" t="n">
        <v>442</v>
      </c>
      <c r="F60" s="11" t="n">
        <v>231</v>
      </c>
      <c r="G60" s="11" t="n">
        <v>223</v>
      </c>
      <c r="H60" s="11" t="n">
        <v>213</v>
      </c>
      <c r="I60" s="12" t="n">
        <f aca="false">((H60-G60)/G60)*100</f>
        <v>-4.48430493273543</v>
      </c>
      <c r="J60" s="12" t="n">
        <f aca="false">(H60/H$64)*100</f>
        <v>0.108546647029746</v>
      </c>
    </row>
    <row r="61" customFormat="false" ht="12.8" hidden="false" customHeight="false" outlineLevel="0" collapsed="false">
      <c r="A61" s="1" t="s">
        <v>53</v>
      </c>
      <c r="B61" s="11" t="n">
        <v>422</v>
      </c>
      <c r="C61" s="11" t="n">
        <v>364</v>
      </c>
      <c r="D61" s="11" t="n">
        <v>474</v>
      </c>
      <c r="E61" s="11" t="n">
        <v>458</v>
      </c>
      <c r="F61" s="11" t="n">
        <v>439</v>
      </c>
      <c r="G61" s="11" t="n">
        <v>418</v>
      </c>
      <c r="H61" s="11" t="n">
        <v>385</v>
      </c>
      <c r="I61" s="12" t="n">
        <f aca="false">((H61-G61)/G61)*100</f>
        <v>-7.89473684210526</v>
      </c>
      <c r="J61" s="12" t="n">
        <f aca="false">(H61/H$64)*100</f>
        <v>0.196199338527944</v>
      </c>
    </row>
    <row r="62" customFormat="false" ht="12.8" hidden="false" customHeight="false" outlineLevel="0" collapsed="false">
      <c r="A62" s="1" t="s">
        <v>54</v>
      </c>
      <c r="B62" s="11" t="n">
        <v>345</v>
      </c>
      <c r="C62" s="11" t="n">
        <v>309</v>
      </c>
      <c r="D62" s="11" t="n">
        <v>288</v>
      </c>
      <c r="E62" s="11" t="n">
        <v>276</v>
      </c>
      <c r="F62" s="11" t="n">
        <v>270</v>
      </c>
      <c r="G62" s="11" t="n">
        <v>263</v>
      </c>
      <c r="H62" s="11" t="n">
        <v>258</v>
      </c>
      <c r="I62" s="12" t="n">
        <f aca="false">((H62-G62)/G62)*100</f>
        <v>-1.90114068441065</v>
      </c>
      <c r="J62" s="12" t="n">
        <f aca="false">(H62/H$64)*100</f>
        <v>0.131479037247298</v>
      </c>
    </row>
    <row r="63" customFormat="false" ht="12.8" hidden="false" customHeight="false" outlineLevel="0" collapsed="false">
      <c r="B63" s="11"/>
      <c r="C63" s="11"/>
      <c r="D63" s="11"/>
      <c r="E63" s="11"/>
      <c r="F63" s="11"/>
      <c r="G63" s="11"/>
      <c r="H63" s="11"/>
      <c r="I63" s="12"/>
      <c r="J63" s="12"/>
    </row>
    <row r="64" customFormat="false" ht="12.8" hidden="false" customHeight="false" outlineLevel="0" collapsed="false">
      <c r="A64" s="2" t="s">
        <v>55</v>
      </c>
      <c r="B64" s="9" t="n">
        <v>175106</v>
      </c>
      <c r="C64" s="9" t="n">
        <v>190370</v>
      </c>
      <c r="D64" s="9" t="n">
        <f aca="false">D7+D11+D20+D28+D36+D43+D53</f>
        <v>199836</v>
      </c>
      <c r="E64" s="9" t="n">
        <f aca="false">E7+E11+E20+E28+E36+E43+E53</f>
        <v>199874</v>
      </c>
      <c r="F64" s="9" t="n">
        <v>200576</v>
      </c>
      <c r="G64" s="9" t="n">
        <v>199955</v>
      </c>
      <c r="H64" s="9" t="n">
        <v>196229</v>
      </c>
      <c r="I64" s="10" t="n">
        <f aca="false">((H64-G64)/G64)*100</f>
        <v>-1.8634192693356</v>
      </c>
      <c r="J64" s="10" t="n">
        <f aca="false">(G64/G$64)*100</f>
        <v>100</v>
      </c>
    </row>
    <row r="65" customFormat="false" ht="12.8" hidden="false" customHeight="false" outlineLevel="0" collapsed="false">
      <c r="C65" s="9"/>
      <c r="D65" s="9"/>
      <c r="E65" s="9"/>
      <c r="F65" s="9"/>
      <c r="G65" s="9"/>
      <c r="H65" s="9"/>
      <c r="I65" s="13"/>
      <c r="J65" s="13"/>
    </row>
    <row r="66" s="14" customFormat="true" ht="12.8" hidden="false" customHeight="false" outlineLevel="0" collapsed="false">
      <c r="A66" s="14" t="s">
        <v>56</v>
      </c>
      <c r="B66" s="15"/>
      <c r="C66" s="15"/>
      <c r="D66" s="15"/>
      <c r="E66" s="15"/>
      <c r="F66" s="15"/>
      <c r="G66" s="15"/>
      <c r="H66" s="15"/>
      <c r="I66" s="15"/>
    </row>
    <row r="67" customFormat="false" ht="12.8" hidden="false" customHeight="false" outlineLevel="0" collapsed="false">
      <c r="B67" s="8"/>
      <c r="C67" s="8"/>
      <c r="D67" s="8"/>
      <c r="E67" s="8"/>
      <c r="F67" s="8"/>
      <c r="G67" s="8"/>
      <c r="H67" s="8"/>
      <c r="I67" s="8"/>
    </row>
    <row r="68" customFormat="false" ht="12.8" hidden="false" customHeight="false" outlineLevel="0" collapsed="false">
      <c r="A68" s="16" t="s">
        <v>57</v>
      </c>
      <c r="B68" s="8"/>
      <c r="C68" s="8"/>
      <c r="D68" s="8"/>
      <c r="E68" s="8"/>
      <c r="F68" s="8"/>
      <c r="G68" s="8"/>
      <c r="H68" s="8"/>
      <c r="I68" s="8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LibreOffice/5.2.1.2$Windows_x86 LibreOffice_project/31dd62db80d4e60af04904455ec9c9219178d620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2014-12-05T10:22:03Z</dcterms:created>
  <dc:creator>Pol i Àlex</dc:creator>
  <dc:description/>
  <dc:language>es-ES</dc:language>
  <cp:lastModifiedBy/>
  <dcterms:modified xsi:type="dcterms:W3CDTF">2016-12-19T15:50:47Z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